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82"/>
  <workbookPr filterPrivacy="1" defaultThemeVersion="124226"/>
  <xr:revisionPtr revIDLastSave="0" documentId="13_ncr:1_{D887C5A4-B6C5-48F4-AAA1-9B62D69D88D7}" xr6:coauthVersionLast="36" xr6:coauthVersionMax="47" xr10:uidLastSave="{00000000-0000-0000-0000-000000000000}"/>
  <bookViews>
    <workbookView xWindow="30" yWindow="750" windowWidth="18375" windowHeight="13185" xr2:uid="{00000000-000D-0000-FFFF-FFFF00000000}"/>
  </bookViews>
  <sheets>
    <sheet name="soupis prací-jednotkové ceny" sheetId="10" r:id="rId1"/>
  </sheets>
  <definedNames>
    <definedName name="_xlnm.Print_Area" localSheetId="0">'soupis prací-jednotkové ceny'!$A$1:$J$136</definedName>
    <definedName name="Print_Area" localSheetId="0">'soupis prací-jednotkové ceny'!$A$1:$J$142</definedName>
    <definedName name="Print_Area">#REF!</definedName>
    <definedName name="Print_Titles" localSheetId="0">'soupis prací-jednotkové ceny'!$2:$4</definedName>
    <definedName name="Print_Titles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105" i="10" l="1"/>
  <c r="J109" i="10"/>
  <c r="C128" i="10"/>
  <c r="C129" i="10"/>
  <c r="J111" i="10"/>
  <c r="J110" i="10"/>
  <c r="J108" i="10"/>
  <c r="J107" i="10"/>
  <c r="J106" i="10"/>
  <c r="J104" i="10"/>
  <c r="J100" i="10"/>
  <c r="J79" i="10"/>
  <c r="A79" i="10"/>
  <c r="B80" i="10"/>
  <c r="B81" i="10" s="1"/>
  <c r="B82" i="10" s="1"/>
  <c r="J80" i="10"/>
  <c r="J82" i="10"/>
  <c r="J72" i="10"/>
  <c r="J73" i="10"/>
  <c r="J25" i="10" l="1"/>
  <c r="J101" i="10" l="1"/>
  <c r="J31" i="10"/>
  <c r="J53" i="10"/>
  <c r="J54" i="10"/>
  <c r="J55" i="10"/>
  <c r="J56" i="10"/>
  <c r="J57" i="10"/>
  <c r="J58" i="10"/>
  <c r="J59" i="10"/>
  <c r="J60" i="10"/>
  <c r="J61" i="10"/>
  <c r="J62" i="10"/>
  <c r="J63" i="10"/>
  <c r="J64" i="10"/>
  <c r="J65" i="10"/>
  <c r="G52" i="10"/>
  <c r="G17" i="10"/>
  <c r="G9" i="10"/>
  <c r="G21" i="10" s="1"/>
  <c r="G22" i="10" s="1"/>
  <c r="J26" i="10"/>
  <c r="G93" i="10"/>
  <c r="G95" i="10" s="1"/>
  <c r="G94" i="10"/>
  <c r="J94" i="10" s="1"/>
  <c r="J96" i="10"/>
  <c r="J92" i="10"/>
  <c r="J91" i="10"/>
  <c r="J87" i="10"/>
  <c r="J86" i="10"/>
  <c r="J85" i="10"/>
  <c r="J84" i="10"/>
  <c r="J81" i="10"/>
  <c r="J88" i="10" l="1"/>
  <c r="J103" i="10"/>
  <c r="J102" i="10"/>
  <c r="J112" i="10" s="1"/>
  <c r="J15" i="10"/>
  <c r="J41" i="10"/>
  <c r="J95" i="10"/>
  <c r="J93" i="10"/>
  <c r="A94" i="10"/>
  <c r="A96" i="10" s="1"/>
  <c r="A93" i="10"/>
  <c r="B92" i="10"/>
  <c r="B93" i="10" s="1"/>
  <c r="B94" i="10" s="1"/>
  <c r="B95" i="10" s="1"/>
  <c r="B96" i="10" s="1"/>
  <c r="A92" i="10"/>
  <c r="A91" i="10"/>
  <c r="A95" i="10" s="1"/>
  <c r="B85" i="10"/>
  <c r="B86" i="10" s="1"/>
  <c r="B87" i="10" s="1"/>
  <c r="B101" i="10"/>
  <c r="B102" i="10" s="1"/>
  <c r="B103" i="10" s="1"/>
  <c r="B104" i="10" s="1"/>
  <c r="B105" i="10" s="1"/>
  <c r="B106" i="10" s="1"/>
  <c r="B107" i="10" s="1"/>
  <c r="A111" i="10"/>
  <c r="A110" i="10"/>
  <c r="A109" i="10"/>
  <c r="A107" i="10"/>
  <c r="A106" i="10"/>
  <c r="A105" i="10"/>
  <c r="A104" i="10"/>
  <c r="A103" i="10"/>
  <c r="A102" i="10"/>
  <c r="A101" i="10"/>
  <c r="A100" i="10"/>
  <c r="A108" i="10" s="1"/>
  <c r="A80" i="10"/>
  <c r="A81" i="10" s="1"/>
  <c r="A82" i="10" l="1"/>
  <c r="A83" i="10" s="1"/>
  <c r="A84" i="10" s="1"/>
  <c r="A85" i="10" s="1"/>
  <c r="A86" i="10" s="1"/>
  <c r="A87" i="10" s="1"/>
  <c r="B108" i="10"/>
  <c r="B109" i="10" s="1"/>
  <c r="B110" i="10" s="1"/>
  <c r="B111" i="10" s="1"/>
  <c r="J97" i="10"/>
  <c r="J14" i="10"/>
  <c r="H128" i="10" l="1"/>
  <c r="J27" i="10"/>
  <c r="J23" i="10"/>
  <c r="J20" i="10"/>
  <c r="J18" i="10"/>
  <c r="I128" i="10" l="1"/>
  <c r="J128" i="10" s="1"/>
  <c r="J13" i="10"/>
  <c r="J42" i="10" l="1"/>
  <c r="J40" i="10"/>
  <c r="J39" i="10"/>
  <c r="J38" i="10"/>
  <c r="J37" i="10"/>
  <c r="J43" i="10" l="1"/>
  <c r="H123" i="10" s="1"/>
  <c r="I123" i="10" s="1"/>
  <c r="J123" i="10" s="1"/>
  <c r="J46" i="10"/>
  <c r="J47" i="10"/>
  <c r="J48" i="10"/>
  <c r="J49" i="10" l="1"/>
  <c r="J10" i="10"/>
  <c r="J11" i="10"/>
  <c r="J12" i="10"/>
  <c r="J74" i="10"/>
  <c r="J9" i="10"/>
  <c r="J17" i="10"/>
  <c r="J19" i="10"/>
  <c r="J21" i="10"/>
  <c r="J22" i="10"/>
  <c r="J24" i="10"/>
  <c r="J30" i="10"/>
  <c r="J32" i="10"/>
  <c r="J33" i="10"/>
  <c r="J52" i="10"/>
  <c r="J69" i="10"/>
  <c r="J71" i="10"/>
  <c r="J70" i="10"/>
  <c r="J75" i="10"/>
  <c r="C127" i="10"/>
  <c r="C126" i="10"/>
  <c r="C125" i="10"/>
  <c r="C124" i="10"/>
  <c r="C122" i="10"/>
  <c r="J34" i="10" l="1"/>
  <c r="J76" i="10"/>
  <c r="H126" i="10" s="1"/>
  <c r="J66" i="10"/>
  <c r="H125" i="10" s="1"/>
  <c r="J114" i="10" l="1"/>
  <c r="H129" i="10"/>
  <c r="I129" i="10" s="1"/>
  <c r="H127" i="10"/>
  <c r="I127" i="10" s="1"/>
  <c r="J127" i="10" s="1"/>
  <c r="I126" i="10"/>
  <c r="J126" i="10" s="1"/>
  <c r="I125" i="10"/>
  <c r="H122" i="10"/>
  <c r="H124" i="10"/>
  <c r="H131" i="10" l="1"/>
  <c r="J133" i="10"/>
  <c r="J134" i="10" s="1"/>
  <c r="J125" i="10"/>
  <c r="I124" i="10"/>
  <c r="J124" i="10" s="1"/>
  <c r="I122" i="10"/>
  <c r="J122" i="10" s="1"/>
  <c r="J129" i="10"/>
  <c r="J135" i="10" l="1"/>
  <c r="I131" i="10"/>
  <c r="J131" i="10"/>
</calcChain>
</file>

<file path=xl/sharedStrings.xml><?xml version="1.0" encoding="utf-8"?>
<sst xmlns="http://schemas.openxmlformats.org/spreadsheetml/2006/main" count="280" uniqueCount="137">
  <si>
    <t>Položka</t>
  </si>
  <si>
    <t>Výkon / dodávka prací</t>
  </si>
  <si>
    <t>jedn.</t>
  </si>
  <si>
    <t>cena</t>
  </si>
  <si>
    <t>Kč</t>
  </si>
  <si>
    <t>1.</t>
  </si>
  <si>
    <t xml:space="preserve">VRTÁNÍ  A  ODKRYVNÉ  PRÁCE </t>
  </si>
  <si>
    <t>1.1.</t>
  </si>
  <si>
    <t>bm</t>
  </si>
  <si>
    <t>1.2.</t>
  </si>
  <si>
    <t>km</t>
  </si>
  <si>
    <t>dílčí mezisoučet - pol. 1.</t>
  </si>
  <si>
    <t>bez DPH</t>
  </si>
  <si>
    <t>zk.</t>
  </si>
  <si>
    <t>hod.</t>
  </si>
  <si>
    <t>3.</t>
  </si>
  <si>
    <t>GEODETICKÉ PRÁCE</t>
  </si>
  <si>
    <t xml:space="preserve">Vytýčení sond a polních zkoušek </t>
  </si>
  <si>
    <t>Polohopisné a výškopisné zaměření sond a zk.  JTSK, Bpv</t>
  </si>
  <si>
    <t>ks</t>
  </si>
  <si>
    <t>Vytyčení a ověření podzemních inž. sítí</t>
  </si>
  <si>
    <t>dílčí mezisoučet - pol. 3.</t>
  </si>
  <si>
    <t>4.</t>
  </si>
  <si>
    <t>m</t>
  </si>
  <si>
    <t>5.</t>
  </si>
  <si>
    <t>dílčí mezisoučet - pol. 5.</t>
  </si>
  <si>
    <t>6.</t>
  </si>
  <si>
    <t>VÝKONY GEOLOGICKÉ SLUŽBY</t>
  </si>
  <si>
    <t>Sled, řízení, koordinace sondážních prací, GT dozor</t>
  </si>
  <si>
    <t>dílčí mezisoučet - pol. 6.</t>
  </si>
  <si>
    <t>7.</t>
  </si>
  <si>
    <t>dílčí mezisoučet - pol. 7.</t>
  </si>
  <si>
    <t>8.</t>
  </si>
  <si>
    <t>dílčí mezisoučet - pol. 8.</t>
  </si>
  <si>
    <t>cena celkem bez DPH</t>
  </si>
  <si>
    <t xml:space="preserve">R E K A P I T U L A C E </t>
  </si>
  <si>
    <t>počet</t>
  </si>
  <si>
    <r>
      <t>A-</t>
    </r>
    <r>
      <rPr>
        <sz val="9"/>
        <rFont val="Arial CE"/>
        <family val="2"/>
        <charset val="238"/>
      </rPr>
      <t xml:space="preserve"> VRTNÉ PRÁCE </t>
    </r>
  </si>
  <si>
    <r>
      <t>B-</t>
    </r>
    <r>
      <rPr>
        <sz val="9"/>
        <rFont val="Arial CE"/>
        <charset val="238"/>
      </rPr>
      <t xml:space="preserve"> SOUVISEJÍCÍ PRÁCE </t>
    </r>
  </si>
  <si>
    <t>Zpracování závěrečné zprávy (včetně graf. a digitálních výstupů, fotodokumentace)</t>
  </si>
  <si>
    <t>Přípravné práce - rešerše podkladů</t>
  </si>
  <si>
    <t>Zpracování předběžné zprávy</t>
  </si>
  <si>
    <t>dílčí mezisoučet - pol. 4.</t>
  </si>
  <si>
    <t>Vyhodnocení geotechnických vlastností zemin a hornin</t>
  </si>
  <si>
    <t>m.j.</t>
  </si>
  <si>
    <t>Provozní pažení a odpažení vrtů</t>
  </si>
  <si>
    <t>Likvidace vrtů hutněným záhozem</t>
  </si>
  <si>
    <t>prac.</t>
  </si>
  <si>
    <t>LABORATORNÍ PRÁCE</t>
  </si>
  <si>
    <t>GEOFYZIKÁLNÍ PRÁCE</t>
  </si>
  <si>
    <t>Přípravné práce, rešerše</t>
  </si>
  <si>
    <t>Zpracování dat, vypracování závěrečné zprávy</t>
  </si>
  <si>
    <t>Odběr vzorků  zemin / hornin - porušené - třída 3B</t>
  </si>
  <si>
    <t>Odběr vzorků  zemin / hornin - technologické - třída 3B</t>
  </si>
  <si>
    <t>Doprava měřící aparatury a měřičské skupiny</t>
  </si>
  <si>
    <t>Doprava vrtné a doprovodné techniky</t>
  </si>
  <si>
    <t>Rekognoskace terénu</t>
  </si>
  <si>
    <t>Dopravní náklady</t>
  </si>
  <si>
    <t>Doprava vzorků do laboratoře</t>
  </si>
  <si>
    <t xml:space="preserve">Základní klasifikační rozbory vzorku 3B ("porušený vzorek") </t>
  </si>
  <si>
    <t xml:space="preserve">Základní klasifikační rozbory vzorku 1 (2) A ("neporušený vzorek") </t>
  </si>
  <si>
    <t>Zkoušky vzorků 1 (2) A (neporušených vzorků)  - prostý tlak</t>
  </si>
  <si>
    <t>Rozbor vody - stanovení agresivity na beton a ocelové konstrukce</t>
  </si>
  <si>
    <t>Stanovení agresivity zemin (hornin)</t>
  </si>
  <si>
    <t>Zkoušky vzorků 1 (2) A (neporušených vzorků) - stlačitelnost s časovým průběhem</t>
  </si>
  <si>
    <t>Stanovení obsahu organických látek</t>
  </si>
  <si>
    <t>Geologická dokumentace průzkumných sond</t>
  </si>
  <si>
    <t>Inženýrskogeologické a hydrogeologické zhodnocení zájmového území</t>
  </si>
  <si>
    <t>DPH</t>
  </si>
  <si>
    <t>Celkem bez DPH</t>
  </si>
  <si>
    <t>Celkem:</t>
  </si>
  <si>
    <t>Včetně DPH</t>
  </si>
  <si>
    <t>Celkem včetně DPH</t>
  </si>
  <si>
    <t>Příprava sondážního pracoviště pro vrty vrtané TK</t>
  </si>
  <si>
    <r>
      <t>C-</t>
    </r>
    <r>
      <rPr>
        <sz val="9"/>
        <rFont val="Arial CE"/>
        <family val="2"/>
        <charset val="238"/>
      </rPr>
      <t xml:space="preserve"> ODBĚR VZORKŮ</t>
    </r>
  </si>
  <si>
    <t>1.3.</t>
  </si>
  <si>
    <t>Odběr vzorků  zemin / hornin - neporušené -  třída 1 (2) A - vtlačným břitovým odběrákem</t>
  </si>
  <si>
    <t>Zkoušky vzorků 1 (2) A (neporušených vzorků)  - krabicový smyk (4 krabice) - efektivní pevnost</t>
  </si>
  <si>
    <t>Zkoušky vzorků 1 (2) A (neporušených vzorků)  - stanovení propustnosti</t>
  </si>
  <si>
    <t>Vypracování realizační dokumentace průzkumu</t>
  </si>
  <si>
    <t>Modře doplní uchazeč</t>
  </si>
  <si>
    <t>Zkoušky vzorků 1 (2) A (neporušených vzorků) - stanovení bobtnacího tlaku / prosedavosti</t>
  </si>
  <si>
    <t>Technologické rozbory s přidáním pojiva  (PS + CBR + CBR s aditivy + IBI s aditivy)</t>
  </si>
  <si>
    <t>Zpracování souhrnné zprávy o laboratorních zkouškách</t>
  </si>
  <si>
    <t>Zajištění vstupů na pozemky</t>
  </si>
  <si>
    <t>Jádrové vrty vrtané TK v hloubkovém intervalu 0,0 - 10,0 m</t>
  </si>
  <si>
    <t xml:space="preserve">Jádrové vrty vrtané TK speciální soupravou do obtížně přístupných míst (např. pásový podvozek) v hloubkovém intervalu 0,0 - 10,0 m </t>
  </si>
  <si>
    <t xml:space="preserve">Jádrové vrty vrtané TK speciální soupravou do obtížně přístupných míst (např. pásový podvozek) v hloubce &gt; 10,0 m </t>
  </si>
  <si>
    <t>Jádrové vrty vrtané TK v hloubce &gt; 10,0 m</t>
  </si>
  <si>
    <r>
      <t xml:space="preserve">Technologické rozbory (PS + CBR + CBRsat + </t>
    </r>
    <r>
      <rPr>
        <sz val="9"/>
        <rFont val="Arial CE"/>
        <charset val="238"/>
      </rPr>
      <t>IBI</t>
    </r>
    <r>
      <rPr>
        <sz val="9"/>
        <rFont val="Arial CE"/>
        <family val="2"/>
        <charset val="238"/>
      </rPr>
      <t>)</t>
    </r>
  </si>
  <si>
    <t>2.</t>
  </si>
  <si>
    <t xml:space="preserve">POLNÍ ZKOUŠKY </t>
  </si>
  <si>
    <t>Měření kapesním penetrometrem</t>
  </si>
  <si>
    <t>Komplexní vyhodnocení polních zkoušek</t>
  </si>
  <si>
    <t>dílčí mezisoučet - pol. 2.</t>
  </si>
  <si>
    <t>POLNÍ ZKOUŠKY</t>
  </si>
  <si>
    <t>kp</t>
  </si>
  <si>
    <t>Likvidace vrtů jílocementovou suspenzí</t>
  </si>
  <si>
    <t>*) Pozn. uchazeč tyto položky neoceňuje, jejich výše je závislá na konkrétním typu a rozsahu stavby. Výše položky je pro všechny uchazeče stejná (ve stejné výši)</t>
  </si>
  <si>
    <t>Příloha č. 3 - Výkaz výměr</t>
  </si>
  <si>
    <t xml:space="preserve">Jádrové vrty do konstrukce DIA korunkami s výplachem </t>
  </si>
  <si>
    <t>Příprava sondážního pracoviště pro vrty vrtané do konstrukce</t>
  </si>
  <si>
    <t>Dynamické penetrační zkoušky (mimo průzkum pražcového podloží)</t>
  </si>
  <si>
    <t>Doprava penetrační soupravy</t>
  </si>
  <si>
    <t>Příprava a likvidace pracoviště a techniky pro penetrační zkoušku</t>
  </si>
  <si>
    <t>Geotechnické výpočty</t>
  </si>
  <si>
    <t>Odběry vzorků vhodnosti k recyklaci, doprava do laboratoře</t>
  </si>
  <si>
    <t>Odběry směsných vzorků, doprava do laboratoře</t>
  </si>
  <si>
    <t>Stanovení vlastností dle tab. 3.1 OTP</t>
  </si>
  <si>
    <t>Chemické analýzy dle vyhlášky č. 273/2021 Sb.</t>
  </si>
  <si>
    <t>analýzy dle tab. 5.1, 5.2 a 5.3</t>
  </si>
  <si>
    <t>ukazatel pH dle tab. 10.1</t>
  </si>
  <si>
    <t>ukazatele BTEX, PAU a TOC dle tab. 10.2</t>
  </si>
  <si>
    <t>Vyhodnocení prací, závěrečné zprávy</t>
  </si>
  <si>
    <t>den</t>
  </si>
  <si>
    <t>PRŮZKUM PRAŽCOVÉHO PODLOŽÍ</t>
  </si>
  <si>
    <t>Archivní rešerše, příprava prací, rekognoskace</t>
  </si>
  <si>
    <t>Zásyp sond, strojní hutnění, podbíjení sousedních pražců</t>
  </si>
  <si>
    <t>Kopané sondy, dynamické penetrace, statická zatěžovací zkouška, doprava, odběr vzorků, sled a řízení průzkumných prací</t>
  </si>
  <si>
    <t xml:space="preserve">Výkon funkce OZOV, VP a ZPŘS </t>
  </si>
  <si>
    <t>Vodní tlaková zkouška</t>
  </si>
  <si>
    <t>Kopaná sonda pro stanovení tloušťky kolejového lože umělých staveb, vč. měření a likvidace</t>
  </si>
  <si>
    <t>Pronájem MUV s obsl.</t>
  </si>
  <si>
    <t>Vyhodnocení georadarového měření SŽ</t>
  </si>
  <si>
    <t>Kopané sondy (do 3 m), včetně likvidace (mimo průzkum pražcového podloží)</t>
  </si>
  <si>
    <t>Pevnost v jednoosém tlaku (sada zkoušek)</t>
  </si>
  <si>
    <t>Příprava sondážního pracoviště pro vrty vrtané v obtížně přístupném terénu (vč. nákladů na přemístění kolejovou technikou)</t>
  </si>
  <si>
    <t>Zaměření příčných řezů pro výpočet stability náspů</t>
  </si>
  <si>
    <t>Náklady spojené s vrtnými pracemi ve výlukách (pronájem MUV s obsl., OZOV, VP a ZPŘS)</t>
  </si>
  <si>
    <t>Revize skalních svahů</t>
  </si>
  <si>
    <t>Zaměření charakteristických řezů skalních svahů</t>
  </si>
  <si>
    <t>Vybudování přístupových cest*)</t>
  </si>
  <si>
    <t>Rezerva na nepředpokládatelné výdaje související s prováděním průzkumných prací*)</t>
  </si>
  <si>
    <t>Škody na pozemcích (odhad nákladů celkem)*)</t>
  </si>
  <si>
    <t>PRŮZKUM MATERIÁLU KOLEJOVÉHO LOŽE K RECYKLACI A ZJIŠŤOVÁNÍ KONTAMINACE</t>
  </si>
  <si>
    <t xml:space="preserve">Kopané sondy pro kontaminaci včetně zpětného hutněného zásypu </t>
  </si>
  <si>
    <t>měsíc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</si>
</sst>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"/>
    <numFmt numFmtId="165" formatCode="0.0000"/>
    <numFmt numFmtId="166" formatCode="#,##0\ &quot;Kč&quot;"/>
    <numFmt numFmtId="167" formatCode="0.0%"/>
  </numFmts>
  <fonts count="29" x14ac:knownFonts="1">
    <font>
      <sz val="10"/>
      <name val="Times New Roman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9"/>
      <name val="Arial"/>
      <family val="2"/>
      <charset val="238"/>
    </font>
    <font>
      <sz val="9"/>
      <color indexed="8"/>
      <name val="Arial"/>
      <family val="2"/>
      <charset val="238"/>
    </font>
    <font>
      <sz val="10"/>
      <name val="Arial CE"/>
      <family val="2"/>
      <charset val="238"/>
    </font>
    <font>
      <b/>
      <sz val="9"/>
      <name val="Arial CE"/>
      <family val="2"/>
      <charset val="238"/>
    </font>
    <font>
      <sz val="9"/>
      <name val="Arial CE"/>
      <family val="2"/>
      <charset val="238"/>
    </font>
    <font>
      <sz val="9"/>
      <name val="Times New Roman CE"/>
      <charset val="238"/>
    </font>
    <font>
      <sz val="9"/>
      <color indexed="8"/>
      <name val="Arial CE"/>
      <family val="2"/>
      <charset val="238"/>
    </font>
    <font>
      <b/>
      <sz val="10"/>
      <name val="Arial CE"/>
      <family val="2"/>
      <charset val="238"/>
    </font>
    <font>
      <sz val="10"/>
      <color indexed="8"/>
      <name val="Arial CE"/>
      <family val="2"/>
      <charset val="238"/>
    </font>
    <font>
      <b/>
      <i/>
      <sz val="10"/>
      <name val="Arial CE"/>
      <charset val="238"/>
    </font>
    <font>
      <b/>
      <i/>
      <sz val="10"/>
      <name val="Arial CE"/>
      <family val="2"/>
      <charset val="238"/>
    </font>
    <font>
      <sz val="9"/>
      <name val="Arial CE"/>
      <charset val="238"/>
    </font>
    <font>
      <sz val="10"/>
      <name val="Times New Roman CE"/>
      <charset val="238"/>
    </font>
    <font>
      <b/>
      <sz val="10"/>
      <name val="Arial CE"/>
      <charset val="238"/>
    </font>
    <font>
      <b/>
      <sz val="10"/>
      <name val="Times New Roman CE"/>
      <charset val="238"/>
    </font>
    <font>
      <sz val="8"/>
      <name val="Arial CE"/>
      <family val="2"/>
      <charset val="238"/>
    </font>
    <font>
      <sz val="8"/>
      <name val="Arial"/>
      <family val="2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sz val="9"/>
      <name val="Times New Roman"/>
      <family val="1"/>
      <charset val="238"/>
    </font>
    <font>
      <sz val="9"/>
      <color indexed="10"/>
      <name val="Arial CE"/>
      <family val="2"/>
      <charset val="238"/>
    </font>
    <font>
      <sz val="9"/>
      <color indexed="10"/>
      <name val="Arial"/>
      <family val="2"/>
      <charset val="238"/>
    </font>
    <font>
      <b/>
      <u/>
      <sz val="9"/>
      <color rgb="FFFF0000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rgb="FF00CCFF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0" fontId="1" fillId="0" borderId="0"/>
  </cellStyleXfs>
  <cellXfs count="273">
    <xf numFmtId="0" fontId="0" fillId="0" borderId="0" xfId="0"/>
    <xf numFmtId="0" fontId="0" fillId="0" borderId="0" xfId="0" applyBorder="1"/>
    <xf numFmtId="0" fontId="3" fillId="0" borderId="0" xfId="0" applyFont="1" applyBorder="1" applyAlignment="1">
      <alignment horizontal="left"/>
    </xf>
    <xf numFmtId="0" fontId="3" fillId="0" borderId="0" xfId="0" quotePrefix="1" applyFont="1" applyBorder="1" applyAlignment="1">
      <alignment horizontal="left"/>
    </xf>
    <xf numFmtId="0" fontId="3" fillId="0" borderId="0" xfId="0" applyFont="1" applyBorder="1"/>
    <xf numFmtId="0" fontId="3" fillId="0" borderId="0" xfId="0" applyFont="1" applyBorder="1" applyAlignment="1">
      <alignment horizontal="center"/>
    </xf>
    <xf numFmtId="0" fontId="0" fillId="0" borderId="0" xfId="0" applyBorder="1" applyAlignment="1">
      <alignment horizontal="center"/>
    </xf>
    <xf numFmtId="0" fontId="3" fillId="0" borderId="0" xfId="0" applyFont="1" applyFill="1" applyBorder="1" applyAlignment="1">
      <alignment horizontal="center"/>
    </xf>
    <xf numFmtId="0" fontId="3" fillId="0" borderId="0" xfId="0" applyFont="1" applyFill="1" applyBorder="1"/>
    <xf numFmtId="0" fontId="9" fillId="0" borderId="0" xfId="0" applyFont="1" applyBorder="1" applyAlignment="1">
      <alignment horizontal="left"/>
    </xf>
    <xf numFmtId="0" fontId="10" fillId="0" borderId="0" xfId="0" applyFont="1" applyFill="1" applyBorder="1"/>
    <xf numFmtId="0" fontId="13" fillId="0" borderId="1" xfId="0" applyFont="1" applyBorder="1" applyAlignment="1">
      <alignment horizontal="right"/>
    </xf>
    <xf numFmtId="0" fontId="13" fillId="0" borderId="0" xfId="0" applyFont="1" applyBorder="1"/>
    <xf numFmtId="0" fontId="13" fillId="0" borderId="0" xfId="0" applyFont="1" applyBorder="1" applyAlignment="1">
      <alignment horizontal="left"/>
    </xf>
    <xf numFmtId="0" fontId="8" fillId="0" borderId="0" xfId="0" applyFont="1" applyBorder="1" applyAlignment="1">
      <alignment horizontal="center"/>
    </xf>
    <xf numFmtId="0" fontId="10" fillId="0" borderId="1" xfId="0" quotePrefix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10" fillId="0" borderId="0" xfId="0" applyFont="1" applyBorder="1"/>
    <xf numFmtId="0" fontId="10" fillId="0" borderId="2" xfId="0" applyFont="1" applyBorder="1"/>
    <xf numFmtId="0" fontId="10" fillId="0" borderId="0" xfId="0" applyFont="1" applyBorder="1" applyAlignment="1">
      <alignment horizontal="center"/>
    </xf>
    <xf numFmtId="0" fontId="9" fillId="0" borderId="0" xfId="0" applyFont="1" applyBorder="1"/>
    <xf numFmtId="0" fontId="10" fillId="0" borderId="0" xfId="0" quotePrefix="1" applyFont="1" applyBorder="1" applyAlignment="1">
      <alignment horizontal="left"/>
    </xf>
    <xf numFmtId="0" fontId="10" fillId="0" borderId="2" xfId="0" applyFont="1" applyFill="1" applyBorder="1"/>
    <xf numFmtId="0" fontId="8" fillId="0" borderId="1" xfId="0" quotePrefix="1" applyFont="1" applyBorder="1" applyAlignment="1">
      <alignment horizontal="right"/>
    </xf>
    <xf numFmtId="0" fontId="8" fillId="0" borderId="0" xfId="0" applyFont="1" applyBorder="1" applyAlignment="1">
      <alignment horizontal="left"/>
    </xf>
    <xf numFmtId="0" fontId="15" fillId="0" borderId="3" xfId="0" quotePrefix="1" applyFont="1" applyBorder="1" applyAlignment="1">
      <alignment horizontal="right"/>
    </xf>
    <xf numFmtId="0" fontId="16" fillId="0" borderId="3" xfId="0" applyFont="1" applyBorder="1"/>
    <xf numFmtId="3" fontId="16" fillId="0" borderId="3" xfId="0" applyNumberFormat="1" applyFont="1" applyBorder="1"/>
    <xf numFmtId="0" fontId="16" fillId="0" borderId="3" xfId="0" applyFont="1" applyBorder="1" applyAlignment="1">
      <alignment horizontal="center"/>
    </xf>
    <xf numFmtId="0" fontId="10" fillId="0" borderId="0" xfId="0" applyFont="1" applyFill="1" applyBorder="1" applyAlignment="1">
      <alignment horizontal="center"/>
    </xf>
    <xf numFmtId="0" fontId="11" fillId="0" borderId="0" xfId="0" applyFont="1"/>
    <xf numFmtId="0" fontId="12" fillId="0" borderId="0" xfId="0" applyFont="1" applyBorder="1" applyAlignment="1">
      <alignment horizontal="center"/>
    </xf>
    <xf numFmtId="0" fontId="8" fillId="0" borderId="0" xfId="0" applyFont="1" applyBorder="1"/>
    <xf numFmtId="0" fontId="18" fillId="0" borderId="0" xfId="0" applyFont="1" applyBorder="1"/>
    <xf numFmtId="0" fontId="8" fillId="0" borderId="4" xfId="0" applyFont="1" applyBorder="1"/>
    <xf numFmtId="0" fontId="8" fillId="0" borderId="4" xfId="0" applyFont="1" applyBorder="1" applyAlignment="1">
      <alignment horizontal="center"/>
    </xf>
    <xf numFmtId="0" fontId="0" fillId="0" borderId="0" xfId="0" applyFill="1"/>
    <xf numFmtId="164" fontId="8" fillId="0" borderId="0" xfId="0" applyNumberFormat="1" applyFont="1" applyFill="1" applyBorder="1" applyAlignment="1">
      <alignment horizontal="center"/>
    </xf>
    <xf numFmtId="0" fontId="8" fillId="0" borderId="0" xfId="0" applyFont="1" applyBorder="1" applyAlignment="1">
      <alignment horizontal="right"/>
    </xf>
    <xf numFmtId="0" fontId="13" fillId="0" borderId="5" xfId="0" quotePrefix="1" applyFont="1" applyBorder="1" applyAlignment="1">
      <alignment horizontal="left"/>
    </xf>
    <xf numFmtId="0" fontId="13" fillId="0" borderId="6" xfId="0" quotePrefix="1" applyFont="1" applyBorder="1" applyAlignment="1">
      <alignment horizontal="center"/>
    </xf>
    <xf numFmtId="0" fontId="13" fillId="0" borderId="6" xfId="0" quotePrefix="1" applyFont="1" applyBorder="1" applyAlignment="1">
      <alignment horizontal="left"/>
    </xf>
    <xf numFmtId="0" fontId="13" fillId="0" borderId="6" xfId="0" applyFont="1" applyBorder="1"/>
    <xf numFmtId="0" fontId="8" fillId="0" borderId="6" xfId="0" applyFont="1" applyBorder="1"/>
    <xf numFmtId="164" fontId="19" fillId="0" borderId="7" xfId="0" applyNumberFormat="1" applyFont="1" applyFill="1" applyBorder="1" applyAlignment="1">
      <alignment horizontal="center"/>
    </xf>
    <xf numFmtId="0" fontId="13" fillId="0" borderId="8" xfId="0" applyFont="1" applyBorder="1" applyAlignment="1">
      <alignment horizontal="right"/>
    </xf>
    <xf numFmtId="0" fontId="13" fillId="0" borderId="4" xfId="0" applyFont="1" applyBorder="1" applyAlignment="1">
      <alignment horizontal="center"/>
    </xf>
    <xf numFmtId="0" fontId="13" fillId="0" borderId="4" xfId="0" applyFont="1" applyBorder="1"/>
    <xf numFmtId="0" fontId="13" fillId="0" borderId="4" xfId="0" quotePrefix="1" applyFont="1" applyBorder="1" applyAlignment="1">
      <alignment horizontal="center"/>
    </xf>
    <xf numFmtId="164" fontId="13" fillId="0" borderId="9" xfId="0" applyNumberFormat="1" applyFont="1" applyFill="1" applyBorder="1" applyAlignment="1">
      <alignment horizontal="center"/>
    </xf>
    <xf numFmtId="0" fontId="8" fillId="0" borderId="5" xfId="0" applyFont="1" applyBorder="1" applyAlignment="1">
      <alignment horizontal="right"/>
    </xf>
    <xf numFmtId="0" fontId="8" fillId="0" borderId="6" xfId="0" applyFont="1" applyBorder="1" applyAlignment="1">
      <alignment horizontal="center"/>
    </xf>
    <xf numFmtId="164" fontId="8" fillId="0" borderId="7" xfId="0" applyNumberFormat="1" applyFont="1" applyFill="1" applyBorder="1" applyAlignment="1">
      <alignment horizontal="center"/>
    </xf>
    <xf numFmtId="0" fontId="20" fillId="0" borderId="0" xfId="0" applyFont="1" applyBorder="1" applyAlignment="1">
      <alignment horizontal="center"/>
    </xf>
    <xf numFmtId="0" fontId="13" fillId="0" borderId="0" xfId="0" quotePrefix="1" applyFont="1" applyBorder="1" applyAlignment="1">
      <alignment horizontal="left"/>
    </xf>
    <xf numFmtId="0" fontId="14" fillId="0" borderId="0" xfId="0" applyFont="1" applyBorder="1" applyAlignment="1">
      <alignment horizontal="center"/>
    </xf>
    <xf numFmtId="0" fontId="18" fillId="0" borderId="0" xfId="0" applyFont="1"/>
    <xf numFmtId="0" fontId="11" fillId="0" borderId="0" xfId="0" applyFont="1" applyBorder="1" applyAlignment="1">
      <alignment horizontal="center"/>
    </xf>
    <xf numFmtId="0" fontId="10" fillId="0" borderId="0" xfId="0" applyFont="1" applyBorder="1" applyAlignment="1">
      <alignment horizontal="right"/>
    </xf>
    <xf numFmtId="2" fontId="10" fillId="0" borderId="0" xfId="0" applyNumberFormat="1" applyFont="1" applyBorder="1" applyAlignment="1">
      <alignment horizontal="center"/>
    </xf>
    <xf numFmtId="0" fontId="10" fillId="0" borderId="1" xfId="0" applyFont="1" applyBorder="1" applyAlignment="1">
      <alignment horizontal="right"/>
    </xf>
    <xf numFmtId="0" fontId="17" fillId="0" borderId="0" xfId="0" applyFont="1" applyBorder="1"/>
    <xf numFmtId="2" fontId="17" fillId="0" borderId="0" xfId="0" applyNumberFormat="1" applyFont="1" applyBorder="1"/>
    <xf numFmtId="0" fontId="13" fillId="0" borderId="1" xfId="0" quotePrefix="1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0" fontId="21" fillId="0" borderId="0" xfId="0" applyFont="1" applyBorder="1"/>
    <xf numFmtId="0" fontId="10" fillId="0" borderId="0" xfId="0" quotePrefix="1" applyFont="1" applyFill="1" applyBorder="1" applyAlignment="1">
      <alignment horizontal="left"/>
    </xf>
    <xf numFmtId="0" fontId="11" fillId="0" borderId="0" xfId="0" applyFont="1" applyFill="1"/>
    <xf numFmtId="164" fontId="8" fillId="0" borderId="10" xfId="0" applyNumberFormat="1" applyFont="1" applyBorder="1" applyAlignment="1">
      <alignment horizontal="right"/>
    </xf>
    <xf numFmtId="0" fontId="10" fillId="0" borderId="0" xfId="0" applyFont="1" applyFill="1" applyBorder="1" applyAlignment="1">
      <alignment horizontal="left"/>
    </xf>
    <xf numFmtId="0" fontId="12" fillId="0" borderId="0" xfId="0" applyFont="1" applyFill="1" applyBorder="1" applyAlignment="1">
      <alignment horizontal="center"/>
    </xf>
    <xf numFmtId="0" fontId="8" fillId="0" borderId="0" xfId="0" quotePrefix="1" applyFont="1" applyBorder="1" applyAlignment="1">
      <alignment horizontal="left"/>
    </xf>
    <xf numFmtId="0" fontId="8" fillId="0" borderId="8" xfId="0" applyFont="1" applyBorder="1" applyAlignment="1">
      <alignment horizontal="right"/>
    </xf>
    <xf numFmtId="164" fontId="14" fillId="0" borderId="9" xfId="0" applyNumberFormat="1" applyFont="1" applyFill="1" applyBorder="1" applyAlignment="1">
      <alignment horizontal="right"/>
    </xf>
    <xf numFmtId="0" fontId="20" fillId="0" borderId="0" xfId="0" applyFont="1"/>
    <xf numFmtId="0" fontId="19" fillId="0" borderId="1" xfId="0" applyFont="1" applyBorder="1" applyAlignment="1">
      <alignment horizontal="left"/>
    </xf>
    <xf numFmtId="0" fontId="19" fillId="0" borderId="11" xfId="0" applyFont="1" applyBorder="1" applyAlignment="1">
      <alignment horizontal="right"/>
    </xf>
    <xf numFmtId="164" fontId="8" fillId="0" borderId="9" xfId="0" applyNumberFormat="1" applyFont="1" applyBorder="1" applyAlignment="1">
      <alignment horizontal="center"/>
    </xf>
    <xf numFmtId="0" fontId="4" fillId="0" borderId="0" xfId="0" applyFont="1" applyBorder="1"/>
    <xf numFmtId="0" fontId="22" fillId="0" borderId="0" xfId="0" applyFont="1" applyBorder="1"/>
    <xf numFmtId="0" fontId="23" fillId="0" borderId="0" xfId="0" applyFont="1" applyAlignment="1">
      <alignment horizontal="justify"/>
    </xf>
    <xf numFmtId="0" fontId="23" fillId="0" borderId="0" xfId="0" applyFont="1" applyAlignment="1">
      <alignment horizontal="right"/>
    </xf>
    <xf numFmtId="0" fontId="8" fillId="2" borderId="0" xfId="0" applyFont="1" applyFill="1" applyBorder="1" applyAlignment="1">
      <alignment horizontal="center"/>
    </xf>
    <xf numFmtId="0" fontId="8" fillId="0" borderId="0" xfId="0" applyFont="1" applyFill="1" applyBorder="1" applyAlignment="1">
      <alignment horizontal="center"/>
    </xf>
    <xf numFmtId="1" fontId="10" fillId="0" borderId="12" xfId="0" applyNumberFormat="1" applyFont="1" applyFill="1" applyBorder="1" applyAlignment="1">
      <alignment horizontal="right"/>
    </xf>
    <xf numFmtId="0" fontId="8" fillId="0" borderId="13" xfId="0" applyFont="1" applyFill="1" applyBorder="1" applyAlignment="1">
      <alignment horizontal="right"/>
    </xf>
    <xf numFmtId="0" fontId="8" fillId="0" borderId="6" xfId="0" applyFont="1" applyFill="1" applyBorder="1" applyAlignment="1">
      <alignment horizontal="center"/>
    </xf>
    <xf numFmtId="0" fontId="8" fillId="0" borderId="4" xfId="0" applyFont="1" applyFill="1" applyBorder="1" applyAlignment="1">
      <alignment horizontal="center"/>
    </xf>
    <xf numFmtId="0" fontId="19" fillId="0" borderId="11" xfId="0" applyFont="1" applyFill="1" applyBorder="1" applyAlignment="1">
      <alignment horizontal="center"/>
    </xf>
    <xf numFmtId="0" fontId="19" fillId="0" borderId="0" xfId="0" applyFont="1" applyFill="1" applyBorder="1" applyAlignment="1">
      <alignment horizontal="center"/>
    </xf>
    <xf numFmtId="0" fontId="23" fillId="0" borderId="0" xfId="0" applyFont="1" applyFill="1" applyAlignment="1">
      <alignment horizontal="justify"/>
    </xf>
    <xf numFmtId="49" fontId="2" fillId="0" borderId="1" xfId="0" applyNumberFormat="1" applyFont="1" applyBorder="1" applyAlignment="1">
      <alignment horizontal="right"/>
    </xf>
    <xf numFmtId="0" fontId="13" fillId="0" borderId="5" xfId="0" applyFont="1" applyFill="1" applyBorder="1" applyAlignment="1">
      <alignment horizontal="left"/>
    </xf>
    <xf numFmtId="2" fontId="8" fillId="0" borderId="6" xfId="0" applyNumberFormat="1" applyFont="1" applyBorder="1" applyAlignment="1">
      <alignment horizontal="center"/>
    </xf>
    <xf numFmtId="164" fontId="13" fillId="0" borderId="7" xfId="0" applyNumberFormat="1" applyFont="1" applyFill="1" applyBorder="1" applyAlignment="1">
      <alignment horizontal="right"/>
    </xf>
    <xf numFmtId="164" fontId="8" fillId="0" borderId="10" xfId="0" applyNumberFormat="1" applyFont="1" applyFill="1" applyBorder="1" applyAlignment="1">
      <alignment horizontal="center"/>
    </xf>
    <xf numFmtId="0" fontId="8" fillId="0" borderId="12" xfId="0" applyFont="1" applyBorder="1" applyAlignment="1">
      <alignment horizontal="center"/>
    </xf>
    <xf numFmtId="0" fontId="13" fillId="0" borderId="2" xfId="0" applyFont="1" applyBorder="1"/>
    <xf numFmtId="164" fontId="8" fillId="0" borderId="14" xfId="0" applyNumberFormat="1" applyFont="1" applyBorder="1" applyAlignment="1">
      <alignment horizontal="right"/>
    </xf>
    <xf numFmtId="0" fontId="13" fillId="0" borderId="15" xfId="0" applyFont="1" applyFill="1" applyBorder="1" applyAlignment="1">
      <alignment horizontal="center"/>
    </xf>
    <xf numFmtId="0" fontId="13" fillId="0" borderId="13" xfId="0" applyFont="1" applyFill="1" applyBorder="1" applyAlignment="1">
      <alignment horizontal="center"/>
    </xf>
    <xf numFmtId="1" fontId="8" fillId="0" borderId="15" xfId="0" applyNumberFormat="1" applyFont="1" applyFill="1" applyBorder="1" applyAlignment="1">
      <alignment horizontal="center"/>
    </xf>
    <xf numFmtId="1" fontId="8" fillId="0" borderId="12" xfId="0" applyNumberFormat="1" applyFont="1" applyFill="1" applyBorder="1" applyAlignment="1">
      <alignment horizontal="right"/>
    </xf>
    <xf numFmtId="3" fontId="14" fillId="0" borderId="12" xfId="0" applyNumberFormat="1" applyFont="1" applyFill="1" applyBorder="1" applyAlignment="1">
      <alignment horizontal="right"/>
    </xf>
    <xf numFmtId="3" fontId="14" fillId="0" borderId="12" xfId="0" applyNumberFormat="1" applyFont="1" applyBorder="1" applyAlignment="1">
      <alignment horizontal="right"/>
    </xf>
    <xf numFmtId="3" fontId="10" fillId="0" borderId="12" xfId="0" applyNumberFormat="1" applyFont="1" applyFill="1" applyBorder="1" applyAlignment="1">
      <alignment horizontal="right"/>
    </xf>
    <xf numFmtId="3" fontId="8" fillId="0" borderId="6" xfId="0" applyNumberFormat="1" applyFont="1" applyFill="1" applyBorder="1" applyAlignment="1">
      <alignment horizontal="center"/>
    </xf>
    <xf numFmtId="3" fontId="8" fillId="0" borderId="0" xfId="0" applyNumberFormat="1" applyFont="1" applyFill="1" applyBorder="1" applyAlignment="1">
      <alignment horizontal="center"/>
    </xf>
    <xf numFmtId="3" fontId="19" fillId="0" borderId="15" xfId="0" applyNumberFormat="1" applyFont="1" applyFill="1" applyBorder="1" applyAlignment="1">
      <alignment horizontal="center"/>
    </xf>
    <xf numFmtId="3" fontId="13" fillId="0" borderId="13" xfId="0" applyNumberFormat="1" applyFont="1" applyFill="1" applyBorder="1" applyAlignment="1">
      <alignment horizontal="center"/>
    </xf>
    <xf numFmtId="3" fontId="8" fillId="0" borderId="15" xfId="0" applyNumberFormat="1" applyFont="1" applyFill="1" applyBorder="1" applyAlignment="1">
      <alignment horizontal="center"/>
    </xf>
    <xf numFmtId="3" fontId="8" fillId="0" borderId="12" xfId="0" applyNumberFormat="1" applyFont="1" applyFill="1" applyBorder="1" applyAlignment="1">
      <alignment horizontal="center"/>
    </xf>
    <xf numFmtId="3" fontId="14" fillId="0" borderId="13" xfId="0" applyNumberFormat="1" applyFont="1" applyFill="1" applyBorder="1" applyAlignment="1">
      <alignment horizontal="right"/>
    </xf>
    <xf numFmtId="3" fontId="8" fillId="0" borderId="4" xfId="0" applyNumberFormat="1" applyFont="1" applyFill="1" applyBorder="1" applyAlignment="1">
      <alignment horizontal="center"/>
    </xf>
    <xf numFmtId="3" fontId="19" fillId="0" borderId="11" xfId="0" applyNumberFormat="1" applyFont="1" applyFill="1" applyBorder="1" applyAlignment="1">
      <alignment horizontal="center"/>
    </xf>
    <xf numFmtId="3" fontId="8" fillId="0" borderId="4" xfId="0" applyNumberFormat="1" applyFont="1" applyBorder="1" applyAlignment="1">
      <alignment horizontal="center"/>
    </xf>
    <xf numFmtId="3" fontId="0" fillId="0" borderId="0" xfId="0" applyNumberFormat="1"/>
    <xf numFmtId="3" fontId="10" fillId="0" borderId="10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8" fillId="0" borderId="7" xfId="0" applyNumberFormat="1" applyFont="1" applyFill="1" applyBorder="1" applyAlignment="1">
      <alignment horizontal="right"/>
    </xf>
    <xf numFmtId="3" fontId="8" fillId="0" borderId="10" xfId="0" applyNumberFormat="1" applyFont="1" applyFill="1" applyBorder="1" applyAlignment="1">
      <alignment horizontal="right"/>
    </xf>
    <xf numFmtId="3" fontId="8" fillId="0" borderId="9" xfId="0" applyNumberFormat="1" applyFont="1" applyFill="1" applyBorder="1" applyAlignment="1">
      <alignment horizontal="right"/>
    </xf>
    <xf numFmtId="3" fontId="19" fillId="0" borderId="16" xfId="0" applyNumberFormat="1" applyFont="1" applyFill="1" applyBorder="1" applyAlignment="1">
      <alignment horizontal="right"/>
    </xf>
    <xf numFmtId="1" fontId="8" fillId="0" borderId="17" xfId="0" quotePrefix="1" applyNumberFormat="1" applyFont="1" applyFill="1" applyBorder="1" applyAlignment="1">
      <alignment horizontal="right"/>
    </xf>
    <xf numFmtId="0" fontId="0" fillId="0" borderId="3" xfId="0" applyBorder="1"/>
    <xf numFmtId="3" fontId="0" fillId="0" borderId="17" xfId="0" applyNumberFormat="1" applyFill="1" applyBorder="1"/>
    <xf numFmtId="166" fontId="4" fillId="0" borderId="18" xfId="0" applyNumberFormat="1" applyFont="1" applyFill="1" applyBorder="1" applyAlignment="1">
      <alignment horizontal="right"/>
    </xf>
    <xf numFmtId="49" fontId="17" fillId="0" borderId="1" xfId="0" applyNumberFormat="1" applyFont="1" applyFill="1" applyBorder="1" applyAlignment="1">
      <alignment horizontal="right"/>
    </xf>
    <xf numFmtId="0" fontId="3" fillId="0" borderId="0" xfId="0" applyFont="1" applyFill="1" applyBorder="1" applyAlignment="1">
      <alignment horizontal="left"/>
    </xf>
    <xf numFmtId="3" fontId="8" fillId="0" borderId="0" xfId="0" applyNumberFormat="1" applyFont="1" applyFill="1" applyBorder="1" applyAlignment="1">
      <alignment horizontal="right"/>
    </xf>
    <xf numFmtId="0" fontId="18" fillId="0" borderId="19" xfId="0" applyFont="1" applyBorder="1" applyAlignment="1">
      <alignment horizontal="center"/>
    </xf>
    <xf numFmtId="0" fontId="8" fillId="0" borderId="19" xfId="0" applyFont="1" applyBorder="1" applyAlignment="1">
      <alignment horizontal="left"/>
    </xf>
    <xf numFmtId="0" fontId="8" fillId="0" borderId="19" xfId="0" applyFont="1" applyBorder="1"/>
    <xf numFmtId="3" fontId="8" fillId="0" borderId="19" xfId="0" applyNumberFormat="1" applyFont="1" applyFill="1" applyBorder="1" applyAlignment="1">
      <alignment horizontal="right"/>
    </xf>
    <xf numFmtId="3" fontId="8" fillId="0" borderId="20" xfId="0" applyNumberFormat="1" applyFont="1" applyFill="1" applyBorder="1" applyAlignment="1">
      <alignment horizontal="right"/>
    </xf>
    <xf numFmtId="3" fontId="19" fillId="0" borderId="0" xfId="0" applyNumberFormat="1" applyFont="1" applyBorder="1" applyAlignment="1">
      <alignment horizontal="right"/>
    </xf>
    <xf numFmtId="3" fontId="19" fillId="0" borderId="0" xfId="0" applyNumberFormat="1" applyFont="1" applyFill="1" applyBorder="1" applyAlignment="1">
      <alignment horizontal="right"/>
    </xf>
    <xf numFmtId="3" fontId="19" fillId="0" borderId="10" xfId="0" applyNumberFormat="1" applyFont="1" applyFill="1" applyBorder="1" applyAlignment="1">
      <alignment horizontal="right"/>
    </xf>
    <xf numFmtId="0" fontId="19" fillId="0" borderId="21" xfId="0" applyFont="1" applyFill="1" applyBorder="1" applyAlignment="1">
      <alignment horizontal="left"/>
    </xf>
    <xf numFmtId="0" fontId="19" fillId="0" borderId="21" xfId="0" applyFont="1" applyBorder="1" applyAlignment="1">
      <alignment horizontal="center"/>
    </xf>
    <xf numFmtId="3" fontId="19" fillId="0" borderId="21" xfId="0" applyNumberFormat="1" applyFont="1" applyFill="1" applyBorder="1" applyAlignment="1">
      <alignment horizontal="right"/>
    </xf>
    <xf numFmtId="3" fontId="19" fillId="0" borderId="22" xfId="0" applyNumberFormat="1" applyFont="1" applyFill="1" applyBorder="1" applyAlignment="1">
      <alignment horizontal="right"/>
    </xf>
    <xf numFmtId="0" fontId="13" fillId="0" borderId="23" xfId="0" applyFont="1" applyBorder="1" applyAlignment="1">
      <alignment horizontal="right"/>
    </xf>
    <xf numFmtId="0" fontId="13" fillId="0" borderId="24" xfId="0" applyFont="1" applyBorder="1" applyAlignment="1">
      <alignment horizontal="center"/>
    </xf>
    <xf numFmtId="0" fontId="13" fillId="0" borderId="24" xfId="0" applyFont="1" applyBorder="1"/>
    <xf numFmtId="165" fontId="13" fillId="0" borderId="24" xfId="0" applyNumberFormat="1" applyFont="1" applyFill="1" applyBorder="1" applyAlignment="1">
      <alignment horizontal="center"/>
    </xf>
    <xf numFmtId="3" fontId="13" fillId="0" borderId="24" xfId="0" applyNumberFormat="1" applyFont="1" applyFill="1" applyBorder="1" applyAlignment="1">
      <alignment horizontal="center"/>
    </xf>
    <xf numFmtId="0" fontId="8" fillId="0" borderId="6" xfId="0" applyFont="1" applyBorder="1" applyAlignment="1">
      <alignment horizontal="right"/>
    </xf>
    <xf numFmtId="3" fontId="0" fillId="0" borderId="6" xfId="0" applyNumberFormat="1" applyFill="1" applyBorder="1"/>
    <xf numFmtId="3" fontId="0" fillId="0" borderId="0" xfId="0" applyNumberFormat="1" applyFill="1" applyBorder="1"/>
    <xf numFmtId="0" fontId="8" fillId="0" borderId="4" xfId="0" applyFont="1" applyBorder="1" applyAlignment="1">
      <alignment horizontal="right"/>
    </xf>
    <xf numFmtId="3" fontId="0" fillId="0" borderId="4" xfId="0" applyNumberFormat="1" applyFill="1" applyBorder="1"/>
    <xf numFmtId="0" fontId="8" fillId="0" borderId="25" xfId="0" applyFont="1" applyBorder="1"/>
    <xf numFmtId="0" fontId="3" fillId="0" borderId="1" xfId="0" applyFont="1" applyBorder="1" applyAlignment="1">
      <alignment horizontal="right" vertical="top"/>
    </xf>
    <xf numFmtId="0" fontId="3" fillId="0" borderId="0" xfId="0" applyFont="1" applyBorder="1" applyAlignment="1">
      <alignment horizontal="center" vertical="top"/>
    </xf>
    <xf numFmtId="0" fontId="5" fillId="0" borderId="0" xfId="0" applyFont="1" applyBorder="1" applyAlignment="1">
      <alignment horizontal="center" vertical="top"/>
    </xf>
    <xf numFmtId="3" fontId="3" fillId="0" borderId="10" xfId="0" applyNumberFormat="1" applyFont="1" applyFill="1" applyBorder="1" applyAlignment="1">
      <alignment horizontal="right" vertical="top"/>
    </xf>
    <xf numFmtId="166" fontId="0" fillId="0" borderId="0" xfId="0" applyNumberFormat="1"/>
    <xf numFmtId="9" fontId="0" fillId="0" borderId="0" xfId="0" applyNumberFormat="1"/>
    <xf numFmtId="9" fontId="18" fillId="0" borderId="0" xfId="0" applyNumberFormat="1" applyFont="1"/>
    <xf numFmtId="9" fontId="11" fillId="0" borderId="0" xfId="0" applyNumberFormat="1" applyFont="1"/>
    <xf numFmtId="9" fontId="11" fillId="0" borderId="0" xfId="0" applyNumberFormat="1" applyFont="1" applyFill="1"/>
    <xf numFmtId="9" fontId="8" fillId="0" borderId="0" xfId="0" applyNumberFormat="1" applyFont="1" applyBorder="1"/>
    <xf numFmtId="9" fontId="10" fillId="0" borderId="0" xfId="0" quotePrefix="1" applyNumberFormat="1" applyFont="1" applyBorder="1" applyAlignment="1">
      <alignment horizontal="left"/>
    </xf>
    <xf numFmtId="9" fontId="10" fillId="0" borderId="0" xfId="0" applyNumberFormat="1" applyFont="1" applyBorder="1"/>
    <xf numFmtId="9" fontId="20" fillId="0" borderId="0" xfId="0" applyNumberFormat="1" applyFont="1"/>
    <xf numFmtId="166" fontId="20" fillId="0" borderId="0" xfId="0" applyNumberFormat="1" applyFont="1"/>
    <xf numFmtId="167" fontId="10" fillId="0" borderId="0" xfId="0" quotePrefix="1" applyNumberFormat="1" applyFont="1" applyBorder="1" applyAlignment="1">
      <alignment horizontal="left"/>
    </xf>
    <xf numFmtId="0" fontId="0" fillId="0" borderId="0" xfId="0" applyAlignment="1">
      <alignment horizontal="center"/>
    </xf>
    <xf numFmtId="3" fontId="10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/>
    </xf>
    <xf numFmtId="3" fontId="12" fillId="3" borderId="12" xfId="0" applyNumberFormat="1" applyFont="1" applyFill="1" applyBorder="1" applyAlignment="1">
      <alignment horizontal="right"/>
    </xf>
    <xf numFmtId="3" fontId="3" fillId="3" borderId="12" xfId="0" applyNumberFormat="1" applyFont="1" applyFill="1" applyBorder="1" applyAlignment="1">
      <alignment horizontal="right" vertical="top"/>
    </xf>
    <xf numFmtId="3" fontId="5" fillId="3" borderId="12" xfId="0" applyNumberFormat="1" applyFont="1" applyFill="1" applyBorder="1" applyAlignment="1">
      <alignment horizontal="right"/>
    </xf>
    <xf numFmtId="3" fontId="6" fillId="3" borderId="12" xfId="0" applyNumberFormat="1" applyFont="1" applyFill="1" applyBorder="1" applyAlignment="1">
      <alignment horizontal="right"/>
    </xf>
    <xf numFmtId="3" fontId="7" fillId="3" borderId="12" xfId="0" applyNumberFormat="1" applyFont="1" applyFill="1" applyBorder="1" applyAlignment="1">
      <alignment horizontal="right"/>
    </xf>
    <xf numFmtId="3" fontId="10" fillId="3" borderId="12" xfId="0" applyNumberFormat="1" applyFont="1" applyFill="1" applyBorder="1" applyAlignment="1">
      <alignment horizontal="right" vertical="top"/>
    </xf>
    <xf numFmtId="166" fontId="13" fillId="0" borderId="27" xfId="0" applyNumberFormat="1" applyFont="1" applyFill="1" applyBorder="1" applyAlignment="1">
      <alignment horizontal="right"/>
    </xf>
    <xf numFmtId="0" fontId="3" fillId="0" borderId="0" xfId="0" applyFont="1" applyBorder="1" applyAlignment="1">
      <alignment horizontal="left" vertical="top"/>
    </xf>
    <xf numFmtId="0" fontId="3" fillId="0" borderId="0" xfId="0" applyFont="1" applyBorder="1" applyAlignment="1">
      <alignment vertical="top"/>
    </xf>
    <xf numFmtId="0" fontId="10" fillId="0" borderId="0" xfId="0" applyFont="1" applyBorder="1" applyAlignment="1">
      <alignment vertical="top"/>
    </xf>
    <xf numFmtId="0" fontId="24" fillId="0" borderId="0" xfId="0" applyFont="1"/>
    <xf numFmtId="0" fontId="17" fillId="0" borderId="0" xfId="0" applyFont="1" applyFill="1" applyBorder="1" applyAlignment="1">
      <alignment horizontal="left"/>
    </xf>
    <xf numFmtId="1" fontId="8" fillId="0" borderId="12" xfId="0" quotePrefix="1" applyNumberFormat="1" applyFont="1" applyFill="1" applyBorder="1" applyAlignment="1">
      <alignment horizontal="right"/>
    </xf>
    <xf numFmtId="0" fontId="16" fillId="0" borderId="0" xfId="0" applyFont="1" applyBorder="1" applyAlignment="1">
      <alignment horizontal="center"/>
    </xf>
    <xf numFmtId="0" fontId="15" fillId="0" borderId="0" xfId="0" quotePrefix="1" applyFont="1" applyBorder="1" applyAlignment="1">
      <alignment horizontal="right"/>
    </xf>
    <xf numFmtId="0" fontId="0" fillId="0" borderId="0" xfId="0" applyBorder="1"/>
    <xf numFmtId="0" fontId="8" fillId="0" borderId="0" xfId="0" applyFont="1" applyBorder="1" applyAlignment="1">
      <alignment horizontal="center"/>
    </xf>
    <xf numFmtId="0" fontId="8" fillId="0" borderId="1" xfId="0" quotePrefix="1" applyFont="1" applyBorder="1" applyAlignment="1">
      <alignment horizontal="right"/>
    </xf>
    <xf numFmtId="0" fontId="16" fillId="0" borderId="0" xfId="0" applyFont="1" applyBorder="1"/>
    <xf numFmtId="3" fontId="16" fillId="0" borderId="0" xfId="0" applyNumberFormat="1" applyFont="1" applyBorder="1"/>
    <xf numFmtId="0" fontId="11" fillId="0" borderId="0" xfId="0" applyFont="1"/>
    <xf numFmtId="167" fontId="10" fillId="0" borderId="0" xfId="0" quotePrefix="1" applyNumberFormat="1" applyFont="1" applyBorder="1" applyAlignment="1">
      <alignment horizontal="left"/>
    </xf>
    <xf numFmtId="3" fontId="0" fillId="0" borderId="12" xfId="0" applyNumberFormat="1" applyFill="1" applyBorder="1"/>
    <xf numFmtId="166" fontId="4" fillId="0" borderId="10" xfId="0" applyNumberFormat="1" applyFont="1" applyFill="1" applyBorder="1" applyAlignment="1">
      <alignment horizontal="right"/>
    </xf>
    <xf numFmtId="0" fontId="0" fillId="0" borderId="0" xfId="0" applyBorder="1"/>
    <xf numFmtId="0" fontId="3" fillId="0" borderId="0" xfId="0" applyFont="1" applyBorder="1"/>
    <xf numFmtId="0" fontId="3" fillId="0" borderId="1" xfId="0" quotePrefix="1" applyFont="1" applyBorder="1" applyAlignment="1">
      <alignment horizontal="right"/>
    </xf>
    <xf numFmtId="0" fontId="3" fillId="0" borderId="0" xfId="0" applyFont="1" applyFill="1" applyBorder="1" applyAlignment="1">
      <alignment horizontal="center"/>
    </xf>
    <xf numFmtId="0" fontId="25" fillId="0" borderId="0" xfId="0" applyFont="1" applyFill="1" applyBorder="1"/>
    <xf numFmtId="0" fontId="13" fillId="0" borderId="0" xfId="0" applyFont="1" applyBorder="1"/>
    <xf numFmtId="0" fontId="8" fillId="0" borderId="0" xfId="0" applyFont="1" applyBorder="1" applyAlignment="1">
      <alignment horizontal="center"/>
    </xf>
    <xf numFmtId="0" fontId="10" fillId="0" borderId="1" xfId="0" quotePrefix="1" applyFont="1" applyBorder="1" applyAlignment="1">
      <alignment horizontal="right"/>
    </xf>
    <xf numFmtId="0" fontId="10" fillId="0" borderId="0" xfId="0" applyFont="1" applyBorder="1" applyAlignment="1">
      <alignment horizontal="left"/>
    </xf>
    <xf numFmtId="0" fontId="11" fillId="0" borderId="0" xfId="0" applyFont="1" applyBorder="1"/>
    <xf numFmtId="0" fontId="10" fillId="0" borderId="0" xfId="0" applyFont="1" applyBorder="1"/>
    <xf numFmtId="0" fontId="10" fillId="0" borderId="0" xfId="0" applyFont="1" applyBorder="1" applyAlignment="1">
      <alignment horizontal="center"/>
    </xf>
    <xf numFmtId="0" fontId="10" fillId="0" borderId="0" xfId="0" quotePrefix="1" applyFont="1" applyBorder="1" applyAlignment="1">
      <alignment horizontal="left"/>
    </xf>
    <xf numFmtId="0" fontId="8" fillId="0" borderId="1" xfId="0" quotePrefix="1" applyFont="1" applyBorder="1" applyAlignment="1">
      <alignment horizontal="right"/>
    </xf>
    <xf numFmtId="0" fontId="15" fillId="0" borderId="3" xfId="0" quotePrefix="1" applyFont="1" applyBorder="1" applyAlignment="1">
      <alignment horizontal="right"/>
    </xf>
    <xf numFmtId="0" fontId="16" fillId="0" borderId="3" xfId="0" applyFont="1" applyBorder="1"/>
    <xf numFmtId="3" fontId="16" fillId="0" borderId="3" xfId="0" applyNumberFormat="1" applyFont="1" applyBorder="1"/>
    <xf numFmtId="0" fontId="16" fillId="0" borderId="3" xfId="0" applyFont="1" applyBorder="1" applyAlignment="1">
      <alignment horizontal="center"/>
    </xf>
    <xf numFmtId="0" fontId="16" fillId="0" borderId="0" xfId="0" applyFont="1" applyBorder="1"/>
    <xf numFmtId="3" fontId="16" fillId="0" borderId="0" xfId="0" applyNumberFormat="1" applyFont="1" applyBorder="1"/>
    <xf numFmtId="0" fontId="10" fillId="0" borderId="0" xfId="0" applyFont="1" applyFill="1" applyBorder="1" applyAlignment="1">
      <alignment horizontal="center"/>
    </xf>
    <xf numFmtId="0" fontId="11" fillId="0" borderId="0" xfId="0" applyFont="1"/>
    <xf numFmtId="0" fontId="13" fillId="0" borderId="0" xfId="0" quotePrefix="1" applyFont="1" applyBorder="1" applyAlignment="1">
      <alignment horizontal="left"/>
    </xf>
    <xf numFmtId="0" fontId="13" fillId="0" borderId="1" xfId="0" quotePrefix="1" applyFont="1" applyBorder="1" applyAlignment="1">
      <alignment horizontal="right"/>
    </xf>
    <xf numFmtId="0" fontId="18" fillId="0" borderId="0" xfId="0" applyFont="1" applyBorder="1" applyAlignment="1">
      <alignment horizontal="center"/>
    </xf>
    <xf numFmtId="0" fontId="8" fillId="0" borderId="1" xfId="0" applyFont="1" applyBorder="1" applyAlignment="1">
      <alignment horizontal="right"/>
    </xf>
    <xf numFmtId="1" fontId="10" fillId="0" borderId="12" xfId="0" applyNumberFormat="1" applyFont="1" applyFill="1" applyBorder="1" applyAlignment="1">
      <alignment horizontal="right"/>
    </xf>
    <xf numFmtId="1" fontId="3" fillId="0" borderId="12" xfId="0" applyNumberFormat="1" applyFont="1" applyFill="1" applyBorder="1" applyAlignment="1">
      <alignment horizontal="right"/>
    </xf>
    <xf numFmtId="1" fontId="13" fillId="0" borderId="12" xfId="0" applyNumberFormat="1" applyFont="1" applyFill="1" applyBorder="1" applyAlignment="1">
      <alignment horizontal="right"/>
    </xf>
    <xf numFmtId="3" fontId="14" fillId="0" borderId="12" xfId="0" applyNumberFormat="1" applyFont="1" applyFill="1" applyBorder="1" applyAlignment="1">
      <alignment horizontal="right"/>
    </xf>
    <xf numFmtId="3" fontId="3" fillId="0" borderId="10" xfId="0" applyNumberFormat="1" applyFont="1" applyFill="1" applyBorder="1" applyAlignment="1">
      <alignment horizontal="right"/>
    </xf>
    <xf numFmtId="3" fontId="8" fillId="0" borderId="10" xfId="0" applyNumberFormat="1" applyFont="1" applyFill="1" applyBorder="1" applyAlignment="1">
      <alignment horizontal="right"/>
    </xf>
    <xf numFmtId="1" fontId="8" fillId="0" borderId="17" xfId="0" quotePrefix="1" applyNumberFormat="1" applyFont="1" applyFill="1" applyBorder="1" applyAlignment="1">
      <alignment horizontal="right"/>
    </xf>
    <xf numFmtId="0" fontId="0" fillId="0" borderId="3" xfId="0" applyBorder="1"/>
    <xf numFmtId="3" fontId="0" fillId="0" borderId="17" xfId="0" applyNumberFormat="1" applyFill="1" applyBorder="1"/>
    <xf numFmtId="166" fontId="4" fillId="0" borderId="18" xfId="0" applyNumberFormat="1" applyFont="1" applyFill="1" applyBorder="1" applyAlignment="1">
      <alignment horizontal="right"/>
    </xf>
    <xf numFmtId="3" fontId="8" fillId="0" borderId="0" xfId="0" applyNumberFormat="1" applyFont="1" applyFill="1" applyBorder="1" applyAlignment="1">
      <alignment horizontal="right"/>
    </xf>
    <xf numFmtId="3" fontId="8" fillId="0" borderId="19" xfId="0" applyNumberFormat="1" applyFont="1" applyFill="1" applyBorder="1" applyAlignment="1">
      <alignment horizontal="right"/>
    </xf>
    <xf numFmtId="167" fontId="10" fillId="0" borderId="0" xfId="0" quotePrefix="1" applyNumberFormat="1" applyFont="1" applyBorder="1" applyAlignment="1">
      <alignment horizontal="left"/>
    </xf>
    <xf numFmtId="3" fontId="10" fillId="3" borderId="12" xfId="0" applyNumberFormat="1" applyFont="1" applyFill="1" applyBorder="1" applyAlignment="1">
      <alignment horizontal="right"/>
    </xf>
    <xf numFmtId="3" fontId="12" fillId="3" borderId="12" xfId="0" applyNumberFormat="1" applyFont="1" applyFill="1" applyBorder="1" applyAlignment="1">
      <alignment horizontal="right"/>
    </xf>
    <xf numFmtId="3" fontId="5" fillId="3" borderId="12" xfId="0" applyNumberFormat="1" applyFont="1" applyFill="1" applyBorder="1" applyAlignment="1">
      <alignment horizontal="right"/>
    </xf>
    <xf numFmtId="0" fontId="5" fillId="0" borderId="0" xfId="0" applyFont="1" applyBorder="1" applyAlignment="1">
      <alignment horizontal="center" vertical="top"/>
    </xf>
    <xf numFmtId="3" fontId="3" fillId="0" borderId="10" xfId="0" applyNumberFormat="1" applyFont="1" applyFill="1" applyBorder="1" applyAlignment="1">
      <alignment horizontal="right" vertical="top"/>
    </xf>
    <xf numFmtId="3" fontId="3" fillId="3" borderId="12" xfId="0" applyNumberFormat="1" applyFont="1" applyFill="1" applyBorder="1" applyAlignment="1">
      <alignment horizontal="right" vertical="top"/>
    </xf>
    <xf numFmtId="1" fontId="3" fillId="0" borderId="12" xfId="0" applyNumberFormat="1" applyFont="1" applyFill="1" applyBorder="1" applyAlignment="1">
      <alignment horizontal="right" vertical="top"/>
    </xf>
    <xf numFmtId="0" fontId="26" fillId="0" borderId="0" xfId="0" applyFont="1" applyFill="1" applyBorder="1" applyAlignment="1">
      <alignment horizontal="left"/>
    </xf>
    <xf numFmtId="0" fontId="26" fillId="0" borderId="0" xfId="0" applyFont="1" applyFill="1" applyBorder="1"/>
    <xf numFmtId="1" fontId="26" fillId="0" borderId="12" xfId="0" applyNumberFormat="1" applyFont="1" applyFill="1" applyBorder="1" applyAlignment="1">
      <alignment horizontal="right"/>
    </xf>
    <xf numFmtId="0" fontId="26" fillId="0" borderId="0" xfId="0" applyFont="1" applyFill="1" applyBorder="1" applyAlignment="1">
      <alignment horizontal="center"/>
    </xf>
    <xf numFmtId="3" fontId="27" fillId="0" borderId="10" xfId="0" applyNumberFormat="1" applyFont="1" applyFill="1" applyBorder="1" applyAlignment="1">
      <alignment horizontal="right"/>
    </xf>
    <xf numFmtId="0" fontId="26" fillId="0" borderId="0" xfId="0" applyFont="1" applyBorder="1" applyAlignment="1">
      <alignment horizontal="left"/>
    </xf>
    <xf numFmtId="0" fontId="26" fillId="0" borderId="0" xfId="0" applyFont="1" applyBorder="1"/>
    <xf numFmtId="0" fontId="28" fillId="0" borderId="0" xfId="0" applyFont="1" applyBorder="1" applyAlignment="1">
      <alignment horizontal="left"/>
    </xf>
    <xf numFmtId="3" fontId="12" fillId="0" borderId="12" xfId="0" applyNumberFormat="1" applyFont="1" applyFill="1" applyBorder="1" applyAlignment="1">
      <alignment horizontal="right"/>
    </xf>
    <xf numFmtId="3" fontId="26" fillId="0" borderId="12" xfId="0" applyNumberFormat="1" applyFont="1" applyFill="1" applyBorder="1" applyAlignment="1">
      <alignment horizontal="right"/>
    </xf>
    <xf numFmtId="49" fontId="10" fillId="0" borderId="1" xfId="0" quotePrefix="1" applyNumberFormat="1" applyFont="1" applyBorder="1" applyAlignment="1">
      <alignment horizontal="right"/>
    </xf>
    <xf numFmtId="0" fontId="19" fillId="0" borderId="4" xfId="0" applyFont="1" applyFill="1" applyBorder="1" applyAlignment="1">
      <alignment horizontal="center"/>
    </xf>
    <xf numFmtId="0" fontId="19" fillId="0" borderId="4" xfId="0" applyFont="1" applyBorder="1" applyAlignment="1">
      <alignment horizontal="right"/>
    </xf>
    <xf numFmtId="3" fontId="19" fillId="0" borderId="4" xfId="0" applyNumberFormat="1" applyFont="1" applyFill="1" applyBorder="1" applyAlignment="1">
      <alignment horizontal="center"/>
    </xf>
    <xf numFmtId="164" fontId="19" fillId="0" borderId="9" xfId="0" applyNumberFormat="1" applyFont="1" applyFill="1" applyBorder="1" applyAlignment="1">
      <alignment horizontal="right"/>
    </xf>
    <xf numFmtId="1" fontId="10" fillId="4" borderId="12" xfId="0" applyNumberFormat="1" applyFont="1" applyFill="1" applyBorder="1" applyAlignment="1">
      <alignment horizontal="right"/>
    </xf>
    <xf numFmtId="1" fontId="10" fillId="4" borderId="26" xfId="0" applyNumberFormat="1" applyFont="1" applyFill="1" applyBorder="1" applyAlignment="1">
      <alignment horizontal="right"/>
    </xf>
    <xf numFmtId="3" fontId="10" fillId="4" borderId="12" xfId="0" applyNumberFormat="1" applyFont="1" applyFill="1" applyBorder="1" applyAlignment="1">
      <alignment horizontal="right"/>
    </xf>
    <xf numFmtId="0" fontId="8" fillId="0" borderId="17" xfId="0" applyFont="1" applyFill="1" applyBorder="1" applyAlignment="1">
      <alignment horizontal="right"/>
    </xf>
    <xf numFmtId="0" fontId="8" fillId="0" borderId="28" xfId="0" applyFont="1" applyBorder="1" applyAlignment="1">
      <alignment horizontal="center"/>
    </xf>
    <xf numFmtId="3" fontId="14" fillId="0" borderId="17" xfId="0" applyNumberFormat="1" applyFont="1" applyBorder="1" applyAlignment="1">
      <alignment horizontal="right"/>
    </xf>
    <xf numFmtId="3" fontId="6" fillId="4" borderId="12" xfId="0" applyNumberFormat="1" applyFont="1" applyFill="1" applyBorder="1" applyAlignment="1">
      <alignment horizontal="right"/>
    </xf>
    <xf numFmtId="0" fontId="23" fillId="0" borderId="0" xfId="0" applyFont="1" applyAlignment="1">
      <alignment horizontal="right"/>
    </xf>
    <xf numFmtId="0" fontId="0" fillId="0" borderId="0" xfId="0" applyAlignment="1">
      <alignment horizontal="right"/>
    </xf>
    <xf numFmtId="0" fontId="8" fillId="3" borderId="6" xfId="0" applyFont="1" applyFill="1" applyBorder="1" applyAlignment="1">
      <alignment horizontal="center"/>
    </xf>
    <xf numFmtId="0" fontId="19" fillId="0" borderId="1" xfId="0" applyFont="1" applyFill="1" applyBorder="1" applyAlignment="1">
      <alignment horizontal="left"/>
    </xf>
    <xf numFmtId="0" fontId="19" fillId="0" borderId="0" xfId="0" applyFont="1" applyFill="1" applyBorder="1" applyAlignment="1">
      <alignment horizontal="left"/>
    </xf>
    <xf numFmtId="0" fontId="19" fillId="0" borderId="10" xfId="0" applyFont="1" applyFill="1" applyBorder="1" applyAlignment="1">
      <alignment horizontal="left"/>
    </xf>
    <xf numFmtId="0" fontId="3" fillId="0" borderId="0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left" vertical="top" wrapText="1"/>
    </xf>
  </cellXfs>
  <cellStyles count="2">
    <cellStyle name="Normální" xfId="0" builtinId="0"/>
    <cellStyle name="Styl 1" xfId="1" xr:uid="{00000000-0005-0000-0000-00000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00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228"/>
  <sheetViews>
    <sheetView tabSelected="1" view="pageBreakPreview" zoomScale="79" zoomScaleNormal="115" zoomScaleSheetLayoutView="79" workbookViewId="0">
      <selection activeCell="G100" sqref="G100:G111"/>
    </sheetView>
  </sheetViews>
  <sheetFormatPr defaultRowHeight="12.75" x14ac:dyDescent="0.2"/>
  <cols>
    <col min="1" max="1" width="5.6640625" style="39" customWidth="1"/>
    <col min="2" max="2" width="5" style="14" customWidth="1"/>
    <col min="3" max="3" width="22.6640625" style="33" customWidth="1"/>
    <col min="4" max="4" width="15.1640625" style="33" customWidth="1"/>
    <col min="5" max="5" width="13.33203125" style="33" customWidth="1"/>
    <col min="6" max="6" width="124" style="33" customWidth="1"/>
    <col min="7" max="7" width="8.5" style="84" customWidth="1"/>
    <col min="8" max="8" width="13.1640625" style="14" customWidth="1"/>
    <col min="9" max="9" width="13.33203125" style="109" customWidth="1"/>
    <col min="10" max="10" width="16.83203125" style="38" customWidth="1"/>
    <col min="11" max="12" width="9.33203125" style="1"/>
    <col min="13" max="13" width="10.5" customWidth="1"/>
    <col min="14" max="14" width="28.1640625" style="170" customWidth="1"/>
    <col min="15" max="15" width="15.83203125" style="160" bestFit="1" customWidth="1"/>
  </cols>
  <sheetData>
    <row r="1" spans="1:15" x14ac:dyDescent="0.2">
      <c r="A1" s="94"/>
      <c r="B1" s="52"/>
      <c r="C1" s="44"/>
      <c r="D1" s="267" t="s">
        <v>80</v>
      </c>
      <c r="E1" s="267"/>
      <c r="F1" s="44"/>
      <c r="G1" s="88"/>
      <c r="H1" s="95"/>
      <c r="I1" s="108"/>
      <c r="J1" s="96"/>
      <c r="K1" s="160"/>
      <c r="L1"/>
      <c r="N1"/>
      <c r="O1"/>
    </row>
    <row r="2" spans="1:15" x14ac:dyDescent="0.2">
      <c r="A2" s="268" t="s">
        <v>99</v>
      </c>
      <c r="B2" s="269"/>
      <c r="C2" s="269"/>
      <c r="D2" s="269"/>
      <c r="E2" s="269"/>
      <c r="F2" s="269"/>
      <c r="G2" s="269"/>
      <c r="H2" s="269"/>
      <c r="I2" s="269"/>
      <c r="J2" s="270"/>
      <c r="K2" s="160"/>
      <c r="L2"/>
      <c r="N2"/>
      <c r="O2"/>
    </row>
    <row r="3" spans="1:15" ht="13.5" thickBot="1" x14ac:dyDescent="0.25">
      <c r="A3" s="66"/>
      <c r="G3" s="85"/>
      <c r="J3" s="97"/>
      <c r="K3" s="160"/>
      <c r="L3"/>
      <c r="N3"/>
      <c r="O3"/>
    </row>
    <row r="4" spans="1:15" x14ac:dyDescent="0.2">
      <c r="A4" s="40" t="s">
        <v>0</v>
      </c>
      <c r="B4" s="41"/>
      <c r="C4" s="42" t="s">
        <v>1</v>
      </c>
      <c r="D4" s="43"/>
      <c r="E4" s="43"/>
      <c r="F4" s="43"/>
      <c r="G4" s="101" t="s">
        <v>36</v>
      </c>
      <c r="H4" s="44"/>
      <c r="I4" s="110" t="s">
        <v>2</v>
      </c>
      <c r="J4" s="45" t="s">
        <v>3</v>
      </c>
      <c r="K4" s="160"/>
      <c r="L4"/>
      <c r="N4"/>
      <c r="O4"/>
    </row>
    <row r="5" spans="1:15" ht="12" customHeight="1" thickBot="1" x14ac:dyDescent="0.25">
      <c r="A5" s="46"/>
      <c r="B5" s="47"/>
      <c r="C5" s="48"/>
      <c r="D5" s="48"/>
      <c r="E5" s="48"/>
      <c r="F5" s="48"/>
      <c r="G5" s="102" t="s">
        <v>44</v>
      </c>
      <c r="H5" s="49" t="s">
        <v>2</v>
      </c>
      <c r="I5" s="111" t="s">
        <v>3</v>
      </c>
      <c r="J5" s="50" t="s">
        <v>4</v>
      </c>
      <c r="K5" s="160"/>
      <c r="L5"/>
      <c r="N5"/>
      <c r="O5"/>
    </row>
    <row r="6" spans="1:15" ht="6" customHeight="1" x14ac:dyDescent="0.2">
      <c r="A6" s="51"/>
      <c r="B6" s="52"/>
      <c r="C6" s="44"/>
      <c r="D6" s="44"/>
      <c r="E6" s="44"/>
      <c r="F6" s="44"/>
      <c r="G6" s="103"/>
      <c r="H6" s="52"/>
      <c r="I6" s="112"/>
      <c r="J6" s="53"/>
      <c r="K6" s="160"/>
      <c r="L6"/>
      <c r="N6"/>
      <c r="O6"/>
    </row>
    <row r="7" spans="1:15" s="57" customFormat="1" ht="12.75" customHeight="1" x14ac:dyDescent="0.2">
      <c r="A7" s="11" t="s">
        <v>5</v>
      </c>
      <c r="B7" s="54"/>
      <c r="C7" s="55" t="s">
        <v>6</v>
      </c>
      <c r="D7" s="12"/>
      <c r="E7" s="33"/>
      <c r="F7" s="33"/>
      <c r="G7" s="104"/>
      <c r="H7" s="56"/>
      <c r="I7" s="113"/>
      <c r="J7" s="119"/>
      <c r="K7" s="161"/>
    </row>
    <row r="8" spans="1:15" s="31" customFormat="1" ht="12.75" customHeight="1" x14ac:dyDescent="0.2">
      <c r="A8" s="15" t="s">
        <v>7</v>
      </c>
      <c r="B8" s="58"/>
      <c r="C8" s="9" t="s">
        <v>37</v>
      </c>
      <c r="D8" s="59"/>
      <c r="E8" s="60"/>
      <c r="F8" s="18"/>
      <c r="G8" s="86"/>
      <c r="H8" s="32"/>
      <c r="I8" s="107"/>
      <c r="J8" s="119"/>
      <c r="K8" s="162"/>
    </row>
    <row r="9" spans="1:15" s="31" customFormat="1" ht="12.75" customHeight="1" x14ac:dyDescent="0.2">
      <c r="A9" s="155" t="s">
        <v>7</v>
      </c>
      <c r="B9" s="156">
        <v>1</v>
      </c>
      <c r="C9" s="180" t="s">
        <v>85</v>
      </c>
      <c r="D9" s="181"/>
      <c r="E9" s="181"/>
      <c r="F9" s="181"/>
      <c r="G9" s="242">
        <f>618-G10-G11-G12</f>
        <v>298</v>
      </c>
      <c r="H9" s="157" t="s">
        <v>8</v>
      </c>
      <c r="I9" s="174"/>
      <c r="J9" s="158">
        <f t="shared" ref="J9:J15" si="0">G9*(I9)</f>
        <v>0</v>
      </c>
      <c r="K9" s="162"/>
    </row>
    <row r="10" spans="1:15" s="31" customFormat="1" ht="12.75" customHeight="1" x14ac:dyDescent="0.2">
      <c r="A10" s="155" t="s">
        <v>7</v>
      </c>
      <c r="B10" s="156">
        <v>2</v>
      </c>
      <c r="C10" s="180" t="s">
        <v>88</v>
      </c>
      <c r="D10" s="181"/>
      <c r="E10" s="181"/>
      <c r="F10" s="181"/>
      <c r="G10" s="242">
        <v>20</v>
      </c>
      <c r="H10" s="157" t="s">
        <v>8</v>
      </c>
      <c r="I10" s="174"/>
      <c r="J10" s="158">
        <f t="shared" si="0"/>
        <v>0</v>
      </c>
      <c r="K10" s="162"/>
    </row>
    <row r="11" spans="1:15" s="31" customFormat="1" ht="12.75" customHeight="1" x14ac:dyDescent="0.2">
      <c r="A11" s="155" t="s">
        <v>7</v>
      </c>
      <c r="B11" s="156">
        <v>3</v>
      </c>
      <c r="C11" s="271" t="s">
        <v>86</v>
      </c>
      <c r="D11" s="271"/>
      <c r="E11" s="271"/>
      <c r="F11" s="272"/>
      <c r="G11" s="242">
        <v>250</v>
      </c>
      <c r="H11" s="157" t="s">
        <v>8</v>
      </c>
      <c r="I11" s="174"/>
      <c r="J11" s="158">
        <f t="shared" si="0"/>
        <v>0</v>
      </c>
      <c r="K11" s="162"/>
    </row>
    <row r="12" spans="1:15" s="31" customFormat="1" ht="12.75" customHeight="1" x14ac:dyDescent="0.2">
      <c r="A12" s="155" t="s">
        <v>7</v>
      </c>
      <c r="B12" s="156">
        <v>4</v>
      </c>
      <c r="C12" s="271" t="s">
        <v>87</v>
      </c>
      <c r="D12" s="271"/>
      <c r="E12" s="271"/>
      <c r="F12" s="272"/>
      <c r="G12" s="242">
        <v>50</v>
      </c>
      <c r="H12" s="157" t="s">
        <v>8</v>
      </c>
      <c r="I12" s="174"/>
      <c r="J12" s="158">
        <f t="shared" si="0"/>
        <v>0</v>
      </c>
      <c r="K12" s="162"/>
    </row>
    <row r="13" spans="1:15" s="218" customFormat="1" ht="12.75" customHeight="1" x14ac:dyDescent="0.2">
      <c r="A13" s="155" t="s">
        <v>7</v>
      </c>
      <c r="B13" s="156">
        <v>5</v>
      </c>
      <c r="C13" s="271" t="s">
        <v>100</v>
      </c>
      <c r="D13" s="271"/>
      <c r="E13" s="271"/>
      <c r="F13" s="272"/>
      <c r="G13" s="242">
        <v>251</v>
      </c>
      <c r="H13" s="239" t="s">
        <v>8</v>
      </c>
      <c r="I13" s="241"/>
      <c r="J13" s="240">
        <f t="shared" si="0"/>
        <v>0</v>
      </c>
      <c r="K13" s="162"/>
    </row>
    <row r="14" spans="1:15" s="218" customFormat="1" ht="12.75" customHeight="1" x14ac:dyDescent="0.2">
      <c r="A14" s="155" t="s">
        <v>7</v>
      </c>
      <c r="B14" s="156">
        <v>6</v>
      </c>
      <c r="C14" s="180" t="s">
        <v>124</v>
      </c>
      <c r="D14" s="181"/>
      <c r="E14" s="181"/>
      <c r="F14" s="181"/>
      <c r="G14" s="242">
        <v>37</v>
      </c>
      <c r="H14" s="239" t="s">
        <v>19</v>
      </c>
      <c r="I14" s="178"/>
      <c r="J14" s="240">
        <f t="shared" si="0"/>
        <v>0</v>
      </c>
      <c r="K14" s="162"/>
    </row>
    <row r="15" spans="1:15" s="218" customFormat="1" ht="12.75" customHeight="1" x14ac:dyDescent="0.2">
      <c r="A15" s="155" t="s">
        <v>7</v>
      </c>
      <c r="B15" s="156">
        <v>7</v>
      </c>
      <c r="C15" s="180" t="s">
        <v>121</v>
      </c>
      <c r="D15" s="181"/>
      <c r="E15" s="181"/>
      <c r="F15" s="181"/>
      <c r="G15" s="242">
        <v>6</v>
      </c>
      <c r="H15" s="239" t="s">
        <v>19</v>
      </c>
      <c r="I15" s="178"/>
      <c r="J15" s="240">
        <f t="shared" si="0"/>
        <v>0</v>
      </c>
      <c r="K15" s="162"/>
    </row>
    <row r="16" spans="1:15" s="31" customFormat="1" ht="12.75" customHeight="1" x14ac:dyDescent="0.2">
      <c r="A16" s="61" t="s">
        <v>9</v>
      </c>
      <c r="B16" s="20"/>
      <c r="C16" s="9" t="s">
        <v>38</v>
      </c>
      <c r="D16" s="62"/>
      <c r="E16" s="63"/>
      <c r="F16" s="62"/>
      <c r="G16" s="223"/>
      <c r="H16" s="20"/>
      <c r="I16" s="107"/>
      <c r="J16" s="120"/>
      <c r="K16" s="162"/>
    </row>
    <row r="17" spans="1:12" s="31" customFormat="1" ht="12.75" customHeight="1" x14ac:dyDescent="0.2">
      <c r="A17" s="61" t="s">
        <v>9</v>
      </c>
      <c r="B17" s="20">
        <v>1</v>
      </c>
      <c r="C17" s="16" t="s">
        <v>73</v>
      </c>
      <c r="D17" s="18"/>
      <c r="E17" s="18"/>
      <c r="F17" s="18"/>
      <c r="G17" s="223">
        <f>67-G19</f>
        <v>32</v>
      </c>
      <c r="H17" s="32" t="s">
        <v>47</v>
      </c>
      <c r="I17" s="171"/>
      <c r="J17" s="120">
        <f>G17*(I17)</f>
        <v>0</v>
      </c>
      <c r="K17" s="162"/>
    </row>
    <row r="18" spans="1:12" s="218" customFormat="1" ht="12.75" customHeight="1" x14ac:dyDescent="0.2">
      <c r="A18" s="61" t="s">
        <v>9</v>
      </c>
      <c r="B18" s="208">
        <v>2</v>
      </c>
      <c r="C18" s="205" t="s">
        <v>101</v>
      </c>
      <c r="D18" s="207"/>
      <c r="E18" s="207"/>
      <c r="F18" s="207"/>
      <c r="G18" s="223">
        <v>109</v>
      </c>
      <c r="H18" s="32" t="s">
        <v>47</v>
      </c>
      <c r="I18" s="236"/>
      <c r="J18" s="227">
        <f>G18*(I18)</f>
        <v>0</v>
      </c>
      <c r="K18" s="162"/>
    </row>
    <row r="19" spans="1:12" s="31" customFormat="1" ht="12.75" customHeight="1" x14ac:dyDescent="0.2">
      <c r="A19" s="61" t="s">
        <v>9</v>
      </c>
      <c r="B19" s="20">
        <v>3</v>
      </c>
      <c r="C19" s="71" t="s">
        <v>126</v>
      </c>
      <c r="D19" s="10"/>
      <c r="E19" s="10"/>
      <c r="F19" s="10"/>
      <c r="G19" s="223">
        <v>35</v>
      </c>
      <c r="H19" s="72" t="s">
        <v>47</v>
      </c>
      <c r="I19" s="171"/>
      <c r="J19" s="120">
        <f>G19*(I19)</f>
        <v>0</v>
      </c>
      <c r="K19" s="162"/>
    </row>
    <row r="20" spans="1:12" s="31" customFormat="1" ht="12.75" customHeight="1" x14ac:dyDescent="0.2">
      <c r="A20" s="61" t="s">
        <v>9</v>
      </c>
      <c r="B20" s="208">
        <v>4</v>
      </c>
      <c r="C20" s="243" t="s">
        <v>131</v>
      </c>
      <c r="D20" s="244"/>
      <c r="E20" s="244"/>
      <c r="F20" s="244"/>
      <c r="G20" s="245">
        <v>1</v>
      </c>
      <c r="H20" s="246" t="s">
        <v>96</v>
      </c>
      <c r="I20" s="252">
        <v>70000</v>
      </c>
      <c r="J20" s="247">
        <f>G20*(I20)</f>
        <v>70000</v>
      </c>
      <c r="K20" s="162"/>
    </row>
    <row r="21" spans="1:12" s="31" customFormat="1" ht="12.75" customHeight="1" x14ac:dyDescent="0.2">
      <c r="A21" s="61" t="s">
        <v>9</v>
      </c>
      <c r="B21" s="20">
        <v>5</v>
      </c>
      <c r="C21" s="22" t="s">
        <v>45</v>
      </c>
      <c r="D21" s="18"/>
      <c r="E21" s="18"/>
      <c r="F21" s="18"/>
      <c r="G21" s="223">
        <f>G9+G10+G11+G12</f>
        <v>618</v>
      </c>
      <c r="H21" s="32" t="s">
        <v>8</v>
      </c>
      <c r="I21" s="171"/>
      <c r="J21" s="120">
        <f t="shared" ref="J21:J25" si="1">G21*(I21)</f>
        <v>0</v>
      </c>
      <c r="K21" s="162"/>
    </row>
    <row r="22" spans="1:12" s="57" customFormat="1" ht="12.75" customHeight="1" x14ac:dyDescent="0.2">
      <c r="A22" s="61" t="s">
        <v>9</v>
      </c>
      <c r="B22" s="20">
        <v>6</v>
      </c>
      <c r="C22" s="16" t="s">
        <v>46</v>
      </c>
      <c r="D22" s="18"/>
      <c r="E22" s="18"/>
      <c r="F22" s="18"/>
      <c r="G22" s="223">
        <f>G21-G23</f>
        <v>518</v>
      </c>
      <c r="H22" s="32" t="s">
        <v>23</v>
      </c>
      <c r="I22" s="171"/>
      <c r="J22" s="120">
        <f t="shared" si="1"/>
        <v>0</v>
      </c>
      <c r="K22" s="161"/>
      <c r="L22" s="31"/>
    </row>
    <row r="23" spans="1:12" s="57" customFormat="1" ht="12.75" customHeight="1" x14ac:dyDescent="0.2">
      <c r="A23" s="61" t="s">
        <v>9</v>
      </c>
      <c r="B23" s="208">
        <v>7</v>
      </c>
      <c r="C23" s="205" t="s">
        <v>97</v>
      </c>
      <c r="D23" s="207"/>
      <c r="E23" s="207"/>
      <c r="F23" s="207"/>
      <c r="G23" s="223">
        <v>100</v>
      </c>
      <c r="H23" s="32" t="s">
        <v>23</v>
      </c>
      <c r="I23" s="236"/>
      <c r="J23" s="227">
        <f t="shared" si="1"/>
        <v>0</v>
      </c>
      <c r="K23" s="161"/>
      <c r="L23" s="218"/>
    </row>
    <row r="24" spans="1:12" s="57" customFormat="1" ht="12.75" customHeight="1" x14ac:dyDescent="0.2">
      <c r="A24" s="61" t="s">
        <v>9</v>
      </c>
      <c r="B24" s="20">
        <v>8</v>
      </c>
      <c r="C24" s="16" t="s">
        <v>55</v>
      </c>
      <c r="D24" s="18"/>
      <c r="E24" s="18"/>
      <c r="F24" s="18"/>
      <c r="G24" s="223">
        <v>800</v>
      </c>
      <c r="H24" s="30" t="s">
        <v>10</v>
      </c>
      <c r="I24" s="173"/>
      <c r="J24" s="120">
        <f t="shared" si="1"/>
        <v>0</v>
      </c>
      <c r="K24" s="161"/>
      <c r="L24" s="31"/>
    </row>
    <row r="25" spans="1:12" s="57" customFormat="1" ht="12.75" customHeight="1" x14ac:dyDescent="0.2">
      <c r="A25" s="61" t="s">
        <v>9</v>
      </c>
      <c r="B25" s="208">
        <v>9</v>
      </c>
      <c r="C25" s="205" t="s">
        <v>128</v>
      </c>
      <c r="D25" s="207"/>
      <c r="E25" s="207"/>
      <c r="F25" s="207"/>
      <c r="G25" s="223">
        <v>35</v>
      </c>
      <c r="H25" s="217" t="s">
        <v>114</v>
      </c>
      <c r="I25" s="237"/>
      <c r="J25" s="227">
        <f t="shared" si="1"/>
        <v>0</v>
      </c>
      <c r="K25" s="161"/>
      <c r="L25" s="218"/>
    </row>
    <row r="26" spans="1:12" s="57" customFormat="1" ht="12.75" customHeight="1" x14ac:dyDescent="0.2">
      <c r="A26" s="61" t="s">
        <v>9</v>
      </c>
      <c r="B26" s="208">
        <v>10</v>
      </c>
      <c r="C26" s="248" t="s">
        <v>132</v>
      </c>
      <c r="D26" s="207"/>
      <c r="E26" s="207"/>
      <c r="F26" s="207"/>
      <c r="G26" s="245">
        <v>1</v>
      </c>
      <c r="H26" s="246" t="s">
        <v>96</v>
      </c>
      <c r="I26" s="252">
        <v>1000000</v>
      </c>
      <c r="J26" s="247">
        <f>G26*(I26)</f>
        <v>1000000</v>
      </c>
      <c r="K26" s="161"/>
      <c r="L26" s="218"/>
    </row>
    <row r="27" spans="1:12" s="57" customFormat="1" ht="12.75" customHeight="1" x14ac:dyDescent="0.2">
      <c r="A27" s="61" t="s">
        <v>9</v>
      </c>
      <c r="B27" s="208">
        <v>11</v>
      </c>
      <c r="C27" s="248" t="s">
        <v>133</v>
      </c>
      <c r="D27" s="249"/>
      <c r="E27" s="249"/>
      <c r="F27" s="249"/>
      <c r="G27" s="245">
        <v>1</v>
      </c>
      <c r="H27" s="246" t="s">
        <v>96</v>
      </c>
      <c r="I27" s="252">
        <v>50000</v>
      </c>
      <c r="J27" s="247">
        <f>G27*(I27)</f>
        <v>50000</v>
      </c>
      <c r="K27" s="161"/>
      <c r="L27" s="218"/>
    </row>
    <row r="28" spans="1:12" s="57" customFormat="1" ht="12.75" customHeight="1" x14ac:dyDescent="0.2">
      <c r="A28" s="61"/>
      <c r="B28" s="208"/>
      <c r="C28" s="250" t="s">
        <v>98</v>
      </c>
      <c r="D28" s="207"/>
      <c r="E28" s="207"/>
      <c r="F28" s="207"/>
      <c r="G28" s="223"/>
      <c r="H28" s="217"/>
      <c r="I28" s="251"/>
      <c r="J28" s="227"/>
      <c r="K28" s="161"/>
      <c r="L28" s="218"/>
    </row>
    <row r="29" spans="1:12" s="57" customFormat="1" ht="12.75" customHeight="1" x14ac:dyDescent="0.2">
      <c r="A29" s="61" t="s">
        <v>75</v>
      </c>
      <c r="B29" s="6"/>
      <c r="C29" s="9" t="s">
        <v>74</v>
      </c>
      <c r="D29" s="12"/>
      <c r="E29" s="12"/>
      <c r="F29" s="12"/>
      <c r="G29" s="225"/>
      <c r="H29" s="14"/>
      <c r="I29" s="105"/>
      <c r="J29" s="120"/>
      <c r="K29" s="161"/>
      <c r="L29" s="31"/>
    </row>
    <row r="30" spans="1:12" s="57" customFormat="1" ht="12.75" customHeight="1" x14ac:dyDescent="0.2">
      <c r="A30" s="61" t="s">
        <v>75</v>
      </c>
      <c r="B30" s="20">
        <v>1</v>
      </c>
      <c r="C30" s="22" t="s">
        <v>52</v>
      </c>
      <c r="D30" s="21"/>
      <c r="E30" s="21"/>
      <c r="F30" s="67"/>
      <c r="G30" s="223">
        <v>109</v>
      </c>
      <c r="H30" s="30" t="s">
        <v>19</v>
      </c>
      <c r="I30" s="171"/>
      <c r="J30" s="120">
        <f t="shared" ref="J30:J33" si="2">G30*(I30)</f>
        <v>0</v>
      </c>
      <c r="K30" s="161"/>
      <c r="L30" s="31"/>
    </row>
    <row r="31" spans="1:12" s="57" customFormat="1" ht="12.75" hidden="1" customHeight="1" x14ac:dyDescent="0.2">
      <c r="A31" s="61" t="s">
        <v>75</v>
      </c>
      <c r="B31" s="20">
        <v>2</v>
      </c>
      <c r="C31" s="3" t="s">
        <v>53</v>
      </c>
      <c r="D31" s="80"/>
      <c r="E31" s="80"/>
      <c r="F31" s="81"/>
      <c r="G31" s="224">
        <v>0</v>
      </c>
      <c r="H31" s="7" t="s">
        <v>19</v>
      </c>
      <c r="I31" s="172"/>
      <c r="J31" s="227">
        <f t="shared" si="2"/>
        <v>0</v>
      </c>
      <c r="K31" s="161"/>
      <c r="L31" s="31"/>
    </row>
    <row r="32" spans="1:12" s="57" customFormat="1" ht="12.75" customHeight="1" x14ac:dyDescent="0.2">
      <c r="A32" s="61" t="s">
        <v>75</v>
      </c>
      <c r="B32" s="20">
        <v>3</v>
      </c>
      <c r="C32" s="22" t="s">
        <v>76</v>
      </c>
      <c r="D32" s="21"/>
      <c r="E32" s="21"/>
      <c r="F32" s="67"/>
      <c r="G32" s="223">
        <v>18</v>
      </c>
      <c r="H32" s="30" t="s">
        <v>19</v>
      </c>
      <c r="I32" s="171"/>
      <c r="J32" s="120">
        <f>G32*(I32)</f>
        <v>0</v>
      </c>
      <c r="K32" s="161"/>
      <c r="L32" s="31"/>
    </row>
    <row r="33" spans="1:11" s="31" customFormat="1" ht="12.75" customHeight="1" x14ac:dyDescent="0.2">
      <c r="A33" s="61" t="s">
        <v>75</v>
      </c>
      <c r="B33" s="20">
        <v>4</v>
      </c>
      <c r="C33" s="2" t="s">
        <v>58</v>
      </c>
      <c r="D33" s="80"/>
      <c r="E33" s="80"/>
      <c r="F33" s="81"/>
      <c r="G33" s="224">
        <v>1600</v>
      </c>
      <c r="H33" s="7" t="s">
        <v>10</v>
      </c>
      <c r="I33" s="172"/>
      <c r="J33" s="120">
        <f t="shared" si="2"/>
        <v>0</v>
      </c>
      <c r="K33" s="169"/>
    </row>
    <row r="34" spans="1:11" s="193" customFormat="1" ht="12.75" customHeight="1" thickBot="1" x14ac:dyDescent="0.25">
      <c r="A34" s="24"/>
      <c r="B34" s="14"/>
      <c r="C34" s="26" t="s">
        <v>11</v>
      </c>
      <c r="D34" s="27" t="s">
        <v>12</v>
      </c>
      <c r="E34" s="28"/>
      <c r="F34" s="29"/>
      <c r="G34" s="229"/>
      <c r="H34" s="126"/>
      <c r="I34" s="127"/>
      <c r="J34" s="128">
        <f>SUM(J9:J33)</f>
        <v>1120000</v>
      </c>
      <c r="K34" s="194"/>
    </row>
    <row r="35" spans="1:11" s="193" customFormat="1" ht="12.75" customHeight="1" thickTop="1" x14ac:dyDescent="0.2">
      <c r="A35" s="190"/>
      <c r="B35" s="189"/>
      <c r="C35" s="187"/>
      <c r="D35" s="191"/>
      <c r="E35" s="192"/>
      <c r="F35" s="186"/>
      <c r="G35" s="185"/>
      <c r="H35" s="188"/>
      <c r="I35" s="195"/>
      <c r="J35" s="196"/>
      <c r="K35" s="194"/>
    </row>
    <row r="36" spans="1:11" s="193" customFormat="1" ht="12.75" customHeight="1" x14ac:dyDescent="0.2">
      <c r="A36" s="220" t="s">
        <v>90</v>
      </c>
      <c r="B36" s="221"/>
      <c r="C36" s="219" t="s">
        <v>91</v>
      </c>
      <c r="D36" s="202"/>
      <c r="E36" s="202"/>
      <c r="F36" s="202"/>
      <c r="G36" s="225"/>
      <c r="H36" s="203"/>
      <c r="I36" s="226"/>
      <c r="J36" s="227"/>
      <c r="K36" s="194"/>
    </row>
    <row r="37" spans="1:11" s="193" customFormat="1" ht="12.75" customHeight="1" x14ac:dyDescent="0.2">
      <c r="A37" s="204" t="s">
        <v>90</v>
      </c>
      <c r="B37" s="208">
        <v>1</v>
      </c>
      <c r="C37" s="209" t="s">
        <v>102</v>
      </c>
      <c r="D37" s="206"/>
      <c r="E37" s="206"/>
      <c r="F37" s="207"/>
      <c r="G37" s="223">
        <v>220</v>
      </c>
      <c r="H37" s="208" t="s">
        <v>8</v>
      </c>
      <c r="I37" s="237"/>
      <c r="J37" s="227">
        <f t="shared" ref="J37:J42" si="3">G37*(I37)</f>
        <v>0</v>
      </c>
      <c r="K37" s="194"/>
    </row>
    <row r="38" spans="1:11" s="193" customFormat="1" ht="12.75" customHeight="1" x14ac:dyDescent="0.2">
      <c r="A38" s="204" t="s">
        <v>90</v>
      </c>
      <c r="B38" s="208">
        <v>2</v>
      </c>
      <c r="C38" s="205" t="s">
        <v>103</v>
      </c>
      <c r="D38" s="206"/>
      <c r="E38" s="206"/>
      <c r="F38" s="198"/>
      <c r="G38" s="223">
        <v>800</v>
      </c>
      <c r="H38" s="208" t="s">
        <v>10</v>
      </c>
      <c r="I38" s="237"/>
      <c r="J38" s="227">
        <f t="shared" si="3"/>
        <v>0</v>
      </c>
      <c r="K38" s="194"/>
    </row>
    <row r="39" spans="1:11" s="193" customFormat="1" ht="12.75" customHeight="1" x14ac:dyDescent="0.2">
      <c r="A39" s="204" t="s">
        <v>90</v>
      </c>
      <c r="B39" s="208">
        <v>3</v>
      </c>
      <c r="C39" s="205" t="s">
        <v>104</v>
      </c>
      <c r="D39" s="206"/>
      <c r="E39" s="206"/>
      <c r="F39" s="206"/>
      <c r="G39" s="223">
        <v>22</v>
      </c>
      <c r="H39" s="208" t="s">
        <v>13</v>
      </c>
      <c r="I39" s="237"/>
      <c r="J39" s="227">
        <f t="shared" si="3"/>
        <v>0</v>
      </c>
      <c r="K39" s="194"/>
    </row>
    <row r="40" spans="1:11" s="193" customFormat="1" ht="12.75" customHeight="1" x14ac:dyDescent="0.2">
      <c r="A40" s="204" t="s">
        <v>90</v>
      </c>
      <c r="B40" s="208">
        <v>4</v>
      </c>
      <c r="C40" s="205" t="s">
        <v>92</v>
      </c>
      <c r="D40" s="201"/>
      <c r="E40" s="201"/>
      <c r="F40" s="201"/>
      <c r="G40" s="224">
        <v>200</v>
      </c>
      <c r="H40" s="200" t="s">
        <v>23</v>
      </c>
      <c r="I40" s="238"/>
      <c r="J40" s="227">
        <f t="shared" si="3"/>
        <v>0</v>
      </c>
      <c r="K40" s="194"/>
    </row>
    <row r="41" spans="1:11" s="218" customFormat="1" ht="12.75" customHeight="1" x14ac:dyDescent="0.2">
      <c r="A41" s="204" t="s">
        <v>90</v>
      </c>
      <c r="B41" s="208">
        <v>5</v>
      </c>
      <c r="C41" s="205" t="s">
        <v>120</v>
      </c>
      <c r="D41" s="201"/>
      <c r="E41" s="201"/>
      <c r="F41" s="201"/>
      <c r="G41" s="224">
        <v>36</v>
      </c>
      <c r="H41" s="208" t="s">
        <v>13</v>
      </c>
      <c r="I41" s="238"/>
      <c r="J41" s="227">
        <f t="shared" si="3"/>
        <v>0</v>
      </c>
      <c r="K41" s="235"/>
    </row>
    <row r="42" spans="1:11" s="193" customFormat="1" ht="12.75" customHeight="1" x14ac:dyDescent="0.2">
      <c r="A42" s="199" t="s">
        <v>90</v>
      </c>
      <c r="B42" s="208">
        <v>6</v>
      </c>
      <c r="C42" s="209" t="s">
        <v>93</v>
      </c>
      <c r="D42" s="209"/>
      <c r="E42" s="207"/>
      <c r="F42" s="207"/>
      <c r="G42" s="223">
        <v>40</v>
      </c>
      <c r="H42" s="217" t="s">
        <v>14</v>
      </c>
      <c r="I42" s="236"/>
      <c r="J42" s="227">
        <f t="shared" si="3"/>
        <v>0</v>
      </c>
      <c r="K42" s="194"/>
    </row>
    <row r="43" spans="1:11" s="31" customFormat="1" ht="12.75" customHeight="1" thickBot="1" x14ac:dyDescent="0.25">
      <c r="A43" s="210"/>
      <c r="B43" s="203"/>
      <c r="C43" s="211" t="s">
        <v>94</v>
      </c>
      <c r="D43" s="212" t="s">
        <v>12</v>
      </c>
      <c r="E43" s="213"/>
      <c r="F43" s="214"/>
      <c r="G43" s="229"/>
      <c r="H43" s="230"/>
      <c r="I43" s="231"/>
      <c r="J43" s="232">
        <f>SUM(J37:J42)</f>
        <v>0</v>
      </c>
      <c r="K43" s="162"/>
    </row>
    <row r="44" spans="1:11" s="31" customFormat="1" ht="12.75" customHeight="1" thickTop="1" x14ac:dyDescent="0.2">
      <c r="A44" s="64"/>
      <c r="B44" s="65"/>
      <c r="C44" s="55"/>
      <c r="D44" s="12"/>
      <c r="E44" s="12"/>
      <c r="F44" s="12"/>
      <c r="G44" s="225"/>
      <c r="H44" s="14"/>
      <c r="I44" s="105"/>
      <c r="J44" s="120"/>
      <c r="K44" s="162"/>
    </row>
    <row r="45" spans="1:11" s="31" customFormat="1" ht="12.75" customHeight="1" x14ac:dyDescent="0.2">
      <c r="A45" s="93" t="s">
        <v>15</v>
      </c>
      <c r="B45" s="65"/>
      <c r="C45" s="13" t="s">
        <v>49</v>
      </c>
      <c r="D45" s="12"/>
      <c r="E45" s="12"/>
      <c r="F45" s="12"/>
      <c r="G45" s="224"/>
      <c r="H45" s="14"/>
      <c r="I45" s="106"/>
      <c r="J45" s="70"/>
      <c r="K45" s="162"/>
    </row>
    <row r="46" spans="1:11" s="31" customFormat="1" ht="12.75" customHeight="1" x14ac:dyDescent="0.2">
      <c r="A46" s="15" t="s">
        <v>15</v>
      </c>
      <c r="B46" s="20">
        <v>1</v>
      </c>
      <c r="C46" s="16" t="s">
        <v>50</v>
      </c>
      <c r="D46" s="18"/>
      <c r="E46" s="18"/>
      <c r="F46" s="19"/>
      <c r="G46" s="224">
        <v>16</v>
      </c>
      <c r="H46" s="20" t="s">
        <v>14</v>
      </c>
      <c r="I46" s="171"/>
      <c r="J46" s="120">
        <f>G46*(I46)</f>
        <v>0</v>
      </c>
      <c r="K46" s="162"/>
    </row>
    <row r="47" spans="1:11" s="31" customFormat="1" ht="12.75" customHeight="1" x14ac:dyDescent="0.2">
      <c r="A47" s="15" t="s">
        <v>15</v>
      </c>
      <c r="B47" s="30">
        <v>2</v>
      </c>
      <c r="C47" s="71" t="s">
        <v>123</v>
      </c>
      <c r="D47" s="10"/>
      <c r="E47" s="10"/>
      <c r="F47" s="23"/>
      <c r="G47" s="224">
        <v>48</v>
      </c>
      <c r="H47" s="30" t="s">
        <v>10</v>
      </c>
      <c r="I47" s="173"/>
      <c r="J47" s="120">
        <f t="shared" ref="J47" si="4">G47*(I47)</f>
        <v>0</v>
      </c>
      <c r="K47" s="162"/>
    </row>
    <row r="48" spans="1:11" s="31" customFormat="1" ht="12.75" customHeight="1" x14ac:dyDescent="0.2">
      <c r="A48" s="15" t="s">
        <v>15</v>
      </c>
      <c r="B48" s="217">
        <v>3</v>
      </c>
      <c r="C48" s="2" t="s">
        <v>51</v>
      </c>
      <c r="D48" s="4"/>
      <c r="E48" s="4"/>
      <c r="F48" s="4"/>
      <c r="G48" s="224">
        <v>60</v>
      </c>
      <c r="H48" s="5" t="s">
        <v>14</v>
      </c>
      <c r="I48" s="172"/>
      <c r="J48" s="120">
        <f t="shared" ref="J48" si="5">G48*(I48)</f>
        <v>0</v>
      </c>
      <c r="K48" s="169"/>
    </row>
    <row r="49" spans="1:11" s="218" customFormat="1" ht="12.75" customHeight="1" thickBot="1" x14ac:dyDescent="0.25">
      <c r="A49" s="39"/>
      <c r="B49" s="203"/>
      <c r="C49" s="211" t="s">
        <v>21</v>
      </c>
      <c r="D49" s="212" t="s">
        <v>12</v>
      </c>
      <c r="E49" s="213"/>
      <c r="F49" s="214"/>
      <c r="G49" s="229"/>
      <c r="H49" s="230"/>
      <c r="I49" s="231"/>
      <c r="J49" s="232">
        <f>SUM(J46:J48)</f>
        <v>0</v>
      </c>
      <c r="K49" s="235"/>
    </row>
    <row r="50" spans="1:11" s="31" customFormat="1" ht="12.75" customHeight="1" thickTop="1" x14ac:dyDescent="0.2">
      <c r="A50" s="222"/>
      <c r="B50" s="203"/>
      <c r="C50" s="187"/>
      <c r="D50" s="215"/>
      <c r="E50" s="216"/>
      <c r="F50" s="186"/>
      <c r="G50" s="185"/>
      <c r="H50" s="197"/>
      <c r="I50" s="195"/>
      <c r="J50" s="196"/>
      <c r="K50" s="162"/>
    </row>
    <row r="51" spans="1:11" s="69" customFormat="1" ht="12.75" customHeight="1" x14ac:dyDescent="0.2">
      <c r="A51" s="93" t="s">
        <v>22</v>
      </c>
      <c r="B51" s="6"/>
      <c r="C51" s="55" t="s">
        <v>48</v>
      </c>
      <c r="D51" s="12"/>
      <c r="E51" s="12"/>
      <c r="F51" s="12"/>
      <c r="G51" s="225"/>
      <c r="H51" s="14"/>
      <c r="I51" s="105"/>
      <c r="J51" s="120"/>
      <c r="K51" s="163"/>
    </row>
    <row r="52" spans="1:11" s="69" customFormat="1" ht="12.75" customHeight="1" x14ac:dyDescent="0.2">
      <c r="A52" s="129" t="s">
        <v>22</v>
      </c>
      <c r="B52" s="30">
        <v>1</v>
      </c>
      <c r="C52" s="71" t="s">
        <v>59</v>
      </c>
      <c r="D52" s="10"/>
      <c r="E52" s="10"/>
      <c r="F52" s="10"/>
      <c r="G52" s="223">
        <f>109-G53</f>
        <v>91</v>
      </c>
      <c r="H52" s="30" t="s">
        <v>13</v>
      </c>
      <c r="I52" s="171"/>
      <c r="J52" s="120">
        <f t="shared" ref="J52:J65" si="6">G52*(I52)</f>
        <v>0</v>
      </c>
      <c r="K52" s="163"/>
    </row>
    <row r="53" spans="1:11" s="69" customFormat="1" ht="12.75" customHeight="1" x14ac:dyDescent="0.2">
      <c r="A53" s="129" t="s">
        <v>22</v>
      </c>
      <c r="B53" s="30">
        <v>2</v>
      </c>
      <c r="C53" s="71" t="s">
        <v>60</v>
      </c>
      <c r="D53" s="10"/>
      <c r="E53" s="10"/>
      <c r="F53" s="10"/>
      <c r="G53" s="223">
        <v>18</v>
      </c>
      <c r="H53" s="30" t="s">
        <v>13</v>
      </c>
      <c r="I53" s="171"/>
      <c r="J53" s="227">
        <f t="shared" si="6"/>
        <v>0</v>
      </c>
      <c r="K53" s="163"/>
    </row>
    <row r="54" spans="1:11" s="69" customFormat="1" ht="12.75" hidden="1" customHeight="1" x14ac:dyDescent="0.2">
      <c r="A54" s="129" t="s">
        <v>22</v>
      </c>
      <c r="B54" s="30">
        <v>3</v>
      </c>
      <c r="C54" s="71" t="s">
        <v>64</v>
      </c>
      <c r="D54" s="10"/>
      <c r="E54" s="10"/>
      <c r="F54" s="10"/>
      <c r="G54" s="223">
        <v>0</v>
      </c>
      <c r="H54" s="30" t="s">
        <v>13</v>
      </c>
      <c r="I54" s="171"/>
      <c r="J54" s="227">
        <f t="shared" si="6"/>
        <v>0</v>
      </c>
      <c r="K54" s="163"/>
    </row>
    <row r="55" spans="1:11" s="69" customFormat="1" ht="12.75" hidden="1" customHeight="1" x14ac:dyDescent="0.2">
      <c r="A55" s="129" t="s">
        <v>22</v>
      </c>
      <c r="B55" s="30">
        <v>4</v>
      </c>
      <c r="C55" s="71" t="s">
        <v>81</v>
      </c>
      <c r="D55" s="10"/>
      <c r="E55" s="10"/>
      <c r="F55" s="10"/>
      <c r="G55" s="223">
        <v>0</v>
      </c>
      <c r="H55" s="30" t="s">
        <v>13</v>
      </c>
      <c r="I55" s="171"/>
      <c r="J55" s="227">
        <f t="shared" si="6"/>
        <v>0</v>
      </c>
      <c r="K55" s="163"/>
    </row>
    <row r="56" spans="1:11" s="69" customFormat="1" ht="12.75" customHeight="1" x14ac:dyDescent="0.2">
      <c r="A56" s="129" t="s">
        <v>22</v>
      </c>
      <c r="B56" s="30">
        <v>5</v>
      </c>
      <c r="C56" s="71" t="s">
        <v>77</v>
      </c>
      <c r="D56" s="10"/>
      <c r="E56" s="10"/>
      <c r="F56" s="10"/>
      <c r="G56" s="223">
        <v>18</v>
      </c>
      <c r="H56" s="30" t="s">
        <v>13</v>
      </c>
      <c r="I56" s="171"/>
      <c r="J56" s="227">
        <f t="shared" si="6"/>
        <v>0</v>
      </c>
      <c r="K56" s="163"/>
    </row>
    <row r="57" spans="1:11" s="69" customFormat="1" ht="12.75" customHeight="1" x14ac:dyDescent="0.2">
      <c r="A57" s="129" t="s">
        <v>22</v>
      </c>
      <c r="B57" s="30">
        <v>6</v>
      </c>
      <c r="C57" s="71" t="s">
        <v>78</v>
      </c>
      <c r="D57" s="10"/>
      <c r="E57" s="10"/>
      <c r="F57" s="10"/>
      <c r="G57" s="223">
        <v>18</v>
      </c>
      <c r="H57" s="30" t="s">
        <v>13</v>
      </c>
      <c r="I57" s="171"/>
      <c r="J57" s="227">
        <f t="shared" si="6"/>
        <v>0</v>
      </c>
      <c r="K57" s="163"/>
    </row>
    <row r="58" spans="1:11" s="69" customFormat="1" ht="12.75" hidden="1" customHeight="1" x14ac:dyDescent="0.2">
      <c r="A58" s="129" t="s">
        <v>22</v>
      </c>
      <c r="B58" s="30">
        <v>7</v>
      </c>
      <c r="C58" s="71" t="s">
        <v>61</v>
      </c>
      <c r="D58" s="10"/>
      <c r="E58" s="10"/>
      <c r="F58" s="10"/>
      <c r="G58" s="223">
        <v>0</v>
      </c>
      <c r="H58" s="30" t="s">
        <v>13</v>
      </c>
      <c r="I58" s="171"/>
      <c r="J58" s="227">
        <f t="shared" si="6"/>
        <v>0</v>
      </c>
      <c r="K58" s="163"/>
    </row>
    <row r="59" spans="1:11" s="69" customFormat="1" ht="12.75" hidden="1" customHeight="1" x14ac:dyDescent="0.2">
      <c r="A59" s="129" t="s">
        <v>22</v>
      </c>
      <c r="B59" s="30">
        <v>8</v>
      </c>
      <c r="C59" s="71" t="s">
        <v>89</v>
      </c>
      <c r="D59" s="10"/>
      <c r="E59" s="10"/>
      <c r="F59" s="10"/>
      <c r="G59" s="223">
        <v>0</v>
      </c>
      <c r="H59" s="30" t="s">
        <v>13</v>
      </c>
      <c r="I59" s="171"/>
      <c r="J59" s="227">
        <f t="shared" si="6"/>
        <v>0</v>
      </c>
      <c r="K59" s="163"/>
    </row>
    <row r="60" spans="1:11" s="69" customFormat="1" ht="12.75" hidden="1" customHeight="1" x14ac:dyDescent="0.2">
      <c r="A60" s="129" t="s">
        <v>22</v>
      </c>
      <c r="B60" s="30">
        <v>9</v>
      </c>
      <c r="C60" s="130" t="s">
        <v>82</v>
      </c>
      <c r="D60" s="8"/>
      <c r="E60" s="8"/>
      <c r="F60" s="8"/>
      <c r="G60" s="224">
        <v>0</v>
      </c>
      <c r="H60" s="30" t="s">
        <v>13</v>
      </c>
      <c r="I60" s="172"/>
      <c r="J60" s="227">
        <f t="shared" si="6"/>
        <v>0</v>
      </c>
      <c r="K60" s="163"/>
    </row>
    <row r="61" spans="1:11" s="69" customFormat="1" ht="12.75" customHeight="1" x14ac:dyDescent="0.2">
      <c r="A61" s="129" t="s">
        <v>22</v>
      </c>
      <c r="B61" s="30">
        <v>10</v>
      </c>
      <c r="C61" s="71" t="s">
        <v>62</v>
      </c>
      <c r="D61" s="10"/>
      <c r="E61" s="10"/>
      <c r="F61" s="10"/>
      <c r="G61" s="223">
        <v>24</v>
      </c>
      <c r="H61" s="30" t="s">
        <v>13</v>
      </c>
      <c r="I61" s="171"/>
      <c r="J61" s="227">
        <f t="shared" si="6"/>
        <v>0</v>
      </c>
      <c r="K61" s="163"/>
    </row>
    <row r="62" spans="1:11" s="69" customFormat="1" ht="12.75" customHeight="1" x14ac:dyDescent="0.2">
      <c r="A62" s="129" t="s">
        <v>22</v>
      </c>
      <c r="B62" s="30">
        <v>11</v>
      </c>
      <c r="C62" s="130" t="s">
        <v>63</v>
      </c>
      <c r="D62" s="8"/>
      <c r="E62" s="8"/>
      <c r="F62" s="8"/>
      <c r="G62" s="224">
        <v>3</v>
      </c>
      <c r="H62" s="7" t="s">
        <v>13</v>
      </c>
      <c r="I62" s="172"/>
      <c r="J62" s="227">
        <f t="shared" si="6"/>
        <v>0</v>
      </c>
      <c r="K62" s="163"/>
    </row>
    <row r="63" spans="1:11" s="69" customFormat="1" ht="12.75" customHeight="1" x14ac:dyDescent="0.2">
      <c r="A63" s="129" t="s">
        <v>22</v>
      </c>
      <c r="B63" s="30">
        <v>12</v>
      </c>
      <c r="C63" s="71" t="s">
        <v>65</v>
      </c>
      <c r="D63" s="10"/>
      <c r="E63" s="10"/>
      <c r="F63" s="10"/>
      <c r="G63" s="224">
        <v>3</v>
      </c>
      <c r="H63" s="30" t="s">
        <v>13</v>
      </c>
      <c r="I63" s="171"/>
      <c r="J63" s="227">
        <f t="shared" si="6"/>
        <v>0</v>
      </c>
      <c r="K63" s="163"/>
    </row>
    <row r="64" spans="1:11" s="69" customFormat="1" ht="12.75" customHeight="1" x14ac:dyDescent="0.2">
      <c r="A64" s="129" t="s">
        <v>22</v>
      </c>
      <c r="B64" s="217">
        <v>13</v>
      </c>
      <c r="C64" s="71" t="s">
        <v>125</v>
      </c>
      <c r="D64" s="10"/>
      <c r="E64" s="10"/>
      <c r="F64" s="10"/>
      <c r="G64" s="224">
        <v>62</v>
      </c>
      <c r="H64" s="217" t="s">
        <v>13</v>
      </c>
      <c r="I64" s="236"/>
      <c r="J64" s="227">
        <f t="shared" si="6"/>
        <v>0</v>
      </c>
      <c r="K64" s="163"/>
    </row>
    <row r="65" spans="1:18" s="31" customFormat="1" ht="12.75" customHeight="1" x14ac:dyDescent="0.2">
      <c r="A65" s="129" t="s">
        <v>22</v>
      </c>
      <c r="B65" s="217">
        <v>14</v>
      </c>
      <c r="C65" s="184" t="s">
        <v>83</v>
      </c>
      <c r="D65" s="10"/>
      <c r="E65" s="10"/>
      <c r="F65" s="10"/>
      <c r="G65" s="224">
        <v>40</v>
      </c>
      <c r="H65" s="7" t="s">
        <v>14</v>
      </c>
      <c r="I65" s="171"/>
      <c r="J65" s="227">
        <f t="shared" si="6"/>
        <v>0</v>
      </c>
      <c r="K65" s="169"/>
    </row>
    <row r="66" spans="1:18" s="218" customFormat="1" ht="12.75" customHeight="1" thickBot="1" x14ac:dyDescent="0.25">
      <c r="A66" s="66"/>
      <c r="B66" s="14"/>
      <c r="C66" s="26" t="s">
        <v>42</v>
      </c>
      <c r="D66" s="27" t="s">
        <v>12</v>
      </c>
      <c r="E66" s="28"/>
      <c r="F66" s="29"/>
      <c r="G66" s="229"/>
      <c r="H66" s="126"/>
      <c r="I66" s="127"/>
      <c r="J66" s="128">
        <f>SUM(J52:J65)</f>
        <v>0</v>
      </c>
      <c r="K66" s="235"/>
    </row>
    <row r="67" spans="1:18" s="31" customFormat="1" ht="12.75" customHeight="1" thickTop="1" x14ac:dyDescent="0.2">
      <c r="A67" s="222"/>
      <c r="B67" s="203"/>
      <c r="C67" s="187"/>
      <c r="D67" s="215"/>
      <c r="E67" s="216"/>
      <c r="F67" s="186"/>
      <c r="G67" s="185"/>
      <c r="H67" s="197"/>
      <c r="I67" s="195"/>
      <c r="J67" s="196"/>
      <c r="K67" s="162"/>
    </row>
    <row r="68" spans="1:18" s="31" customFormat="1" ht="12.75" customHeight="1" x14ac:dyDescent="0.2">
      <c r="A68" s="93" t="s">
        <v>24</v>
      </c>
      <c r="B68" s="65"/>
      <c r="C68" s="13" t="s">
        <v>16</v>
      </c>
      <c r="D68" s="12"/>
      <c r="E68" s="12"/>
      <c r="F68" s="12"/>
      <c r="G68" s="225"/>
      <c r="H68" s="14"/>
      <c r="I68" s="105"/>
      <c r="J68" s="120"/>
      <c r="K68" s="162"/>
    </row>
    <row r="69" spans="1:18" s="31" customFormat="1" ht="12.75" customHeight="1" x14ac:dyDescent="0.2">
      <c r="A69" s="15" t="s">
        <v>24</v>
      </c>
      <c r="B69" s="5">
        <v>1</v>
      </c>
      <c r="C69" s="2" t="s">
        <v>17</v>
      </c>
      <c r="D69" s="4"/>
      <c r="E69" s="4"/>
      <c r="F69" s="4"/>
      <c r="G69" s="224">
        <v>80</v>
      </c>
      <c r="H69" s="5" t="s">
        <v>19</v>
      </c>
      <c r="I69" s="176"/>
      <c r="J69" s="120">
        <f t="shared" ref="J69:J75" si="7">G69*(I69)</f>
        <v>0</v>
      </c>
      <c r="K69" s="162"/>
    </row>
    <row r="70" spans="1:18" ht="12.75" customHeight="1" x14ac:dyDescent="0.2">
      <c r="A70" s="15" t="s">
        <v>24</v>
      </c>
      <c r="B70" s="5">
        <v>2</v>
      </c>
      <c r="C70" s="3" t="s">
        <v>18</v>
      </c>
      <c r="D70" s="4"/>
      <c r="E70" s="4"/>
      <c r="F70" s="4"/>
      <c r="G70" s="224">
        <v>80</v>
      </c>
      <c r="H70" s="5" t="s">
        <v>19</v>
      </c>
      <c r="I70" s="176"/>
      <c r="J70" s="120">
        <f t="shared" si="7"/>
        <v>0</v>
      </c>
      <c r="K70" s="162"/>
      <c r="L70" s="31"/>
      <c r="N70"/>
      <c r="O70"/>
    </row>
    <row r="71" spans="1:18" ht="12.75" customHeight="1" x14ac:dyDescent="0.2">
      <c r="A71" s="15" t="s">
        <v>24</v>
      </c>
      <c r="B71" s="5">
        <v>3</v>
      </c>
      <c r="C71" s="2" t="s">
        <v>54</v>
      </c>
      <c r="D71" s="4"/>
      <c r="E71" s="4"/>
      <c r="F71" s="4"/>
      <c r="G71" s="224">
        <v>1000</v>
      </c>
      <c r="H71" s="7" t="s">
        <v>10</v>
      </c>
      <c r="I71" s="177"/>
      <c r="J71" s="120">
        <f t="shared" si="7"/>
        <v>0</v>
      </c>
      <c r="K71" s="162"/>
      <c r="L71" s="31"/>
      <c r="N71"/>
      <c r="O71"/>
    </row>
    <row r="72" spans="1:18" ht="12.75" customHeight="1" x14ac:dyDescent="0.2">
      <c r="A72" s="204" t="s">
        <v>24</v>
      </c>
      <c r="B72" s="5">
        <v>4</v>
      </c>
      <c r="C72" s="2" t="s">
        <v>127</v>
      </c>
      <c r="D72" s="198"/>
      <c r="E72" s="198"/>
      <c r="F72" s="198"/>
      <c r="G72" s="224">
        <v>14</v>
      </c>
      <c r="H72" s="200" t="s">
        <v>19</v>
      </c>
      <c r="I72" s="177"/>
      <c r="J72" s="227">
        <f t="shared" si="7"/>
        <v>0</v>
      </c>
      <c r="K72" s="162"/>
      <c r="L72" s="218"/>
      <c r="N72"/>
      <c r="O72"/>
    </row>
    <row r="73" spans="1:18" ht="12.75" customHeight="1" x14ac:dyDescent="0.2">
      <c r="A73" s="204" t="s">
        <v>24</v>
      </c>
      <c r="B73" s="5">
        <v>5</v>
      </c>
      <c r="C73" s="2" t="s">
        <v>130</v>
      </c>
      <c r="D73" s="198"/>
      <c r="E73" s="198"/>
      <c r="F73" s="198"/>
      <c r="G73" s="224">
        <v>10</v>
      </c>
      <c r="H73" s="200" t="s">
        <v>19</v>
      </c>
      <c r="I73" s="177"/>
      <c r="J73" s="227">
        <f t="shared" si="7"/>
        <v>0</v>
      </c>
      <c r="K73" s="162"/>
      <c r="L73" s="218"/>
      <c r="N73"/>
      <c r="O73"/>
    </row>
    <row r="74" spans="1:18" s="57" customFormat="1" ht="12.75" customHeight="1" x14ac:dyDescent="0.2">
      <c r="A74" s="15" t="s">
        <v>24</v>
      </c>
      <c r="B74" s="5">
        <v>6</v>
      </c>
      <c r="C74" s="2" t="s">
        <v>20</v>
      </c>
      <c r="D74" s="4"/>
      <c r="E74" s="4"/>
      <c r="F74" s="4"/>
      <c r="G74" s="224">
        <v>80</v>
      </c>
      <c r="H74" s="7" t="s">
        <v>19</v>
      </c>
      <c r="I74" s="177"/>
      <c r="J74" s="120">
        <f t="shared" si="7"/>
        <v>0</v>
      </c>
      <c r="K74" s="164"/>
      <c r="L74" s="31"/>
      <c r="M74" s="34"/>
      <c r="N74" s="34"/>
      <c r="O74" s="34"/>
      <c r="P74" s="34"/>
      <c r="Q74" s="34"/>
      <c r="R74" s="34"/>
    </row>
    <row r="75" spans="1:18" s="31" customFormat="1" ht="12.75" customHeight="1" x14ac:dyDescent="0.2">
      <c r="A75" s="15" t="s">
        <v>24</v>
      </c>
      <c r="B75" s="5">
        <v>7</v>
      </c>
      <c r="C75" s="2" t="s">
        <v>84</v>
      </c>
      <c r="D75" s="4"/>
      <c r="E75" s="4"/>
      <c r="F75" s="4"/>
      <c r="G75" s="224">
        <v>80</v>
      </c>
      <c r="H75" s="5" t="s">
        <v>19</v>
      </c>
      <c r="I75" s="175"/>
      <c r="J75" s="120">
        <f t="shared" si="7"/>
        <v>0</v>
      </c>
      <c r="K75" s="169"/>
      <c r="M75" s="17"/>
      <c r="N75" s="17"/>
      <c r="O75" s="17"/>
      <c r="P75" s="17"/>
      <c r="Q75" s="17"/>
      <c r="R75" s="17"/>
    </row>
    <row r="76" spans="1:18" s="218" customFormat="1" ht="12.75" customHeight="1" thickBot="1" x14ac:dyDescent="0.25">
      <c r="A76" s="24"/>
      <c r="B76" s="14"/>
      <c r="C76" s="26" t="s">
        <v>25</v>
      </c>
      <c r="D76" s="27" t="s">
        <v>12</v>
      </c>
      <c r="E76" s="28"/>
      <c r="F76" s="29"/>
      <c r="G76" s="229"/>
      <c r="H76" s="126"/>
      <c r="I76" s="127"/>
      <c r="J76" s="128">
        <f>SUM(J69:J75)</f>
        <v>0</v>
      </c>
      <c r="K76" s="235"/>
      <c r="M76" s="206"/>
      <c r="N76" s="206"/>
      <c r="O76" s="206"/>
      <c r="P76" s="206"/>
      <c r="Q76" s="206"/>
      <c r="R76" s="206"/>
    </row>
    <row r="77" spans="1:18" s="31" customFormat="1" ht="12.75" customHeight="1" thickTop="1" x14ac:dyDescent="0.2">
      <c r="A77" s="210"/>
      <c r="B77" s="203"/>
      <c r="C77" s="187"/>
      <c r="D77" s="215"/>
      <c r="E77" s="216"/>
      <c r="F77" s="186"/>
      <c r="G77" s="185"/>
      <c r="H77" s="197"/>
      <c r="I77" s="195"/>
      <c r="J77" s="196"/>
      <c r="K77" s="162"/>
    </row>
    <row r="78" spans="1:18" s="31" customFormat="1" ht="12.75" customHeight="1" x14ac:dyDescent="0.2">
      <c r="A78" s="93" t="s">
        <v>26</v>
      </c>
      <c r="B78" s="6"/>
      <c r="C78" s="13" t="s">
        <v>134</v>
      </c>
      <c r="D78" s="12"/>
      <c r="E78" s="12"/>
      <c r="F78" s="12"/>
      <c r="G78" s="225"/>
      <c r="H78" s="14"/>
      <c r="I78" s="105"/>
      <c r="J78" s="120"/>
      <c r="K78" s="165"/>
      <c r="M78" s="17"/>
      <c r="N78" s="17"/>
      <c r="O78" s="17"/>
      <c r="P78" s="17"/>
      <c r="Q78" s="17"/>
      <c r="R78" s="17"/>
    </row>
    <row r="79" spans="1:18" s="218" customFormat="1" ht="12.75" customHeight="1" x14ac:dyDescent="0.2">
      <c r="A79" s="253" t="str">
        <f>A78</f>
        <v>6.</v>
      </c>
      <c r="B79" s="5">
        <v>1</v>
      </c>
      <c r="C79" s="3" t="s">
        <v>135</v>
      </c>
      <c r="D79" s="202"/>
      <c r="E79" s="202"/>
      <c r="F79" s="202"/>
      <c r="G79" s="224">
        <v>185</v>
      </c>
      <c r="H79" s="200" t="s">
        <v>19</v>
      </c>
      <c r="I79" s="176"/>
      <c r="J79" s="227">
        <f>G79*(I79)</f>
        <v>0</v>
      </c>
      <c r="K79" s="165"/>
      <c r="M79" s="206"/>
      <c r="N79" s="206"/>
      <c r="O79" s="206"/>
      <c r="P79" s="206"/>
      <c r="Q79" s="206"/>
      <c r="R79" s="206"/>
    </row>
    <row r="80" spans="1:18" s="31" customFormat="1" ht="12.75" customHeight="1" x14ac:dyDescent="0.2">
      <c r="A80" s="253" t="str">
        <f>A78</f>
        <v>6.</v>
      </c>
      <c r="B80" s="208">
        <f>B79+1</f>
        <v>2</v>
      </c>
      <c r="C80" s="3" t="s">
        <v>106</v>
      </c>
      <c r="D80" s="4"/>
      <c r="E80" s="4"/>
      <c r="F80" s="4"/>
      <c r="G80" s="224">
        <v>76</v>
      </c>
      <c r="H80" s="200" t="s">
        <v>19</v>
      </c>
      <c r="I80" s="176"/>
      <c r="J80" s="120">
        <f>G80*(I80)</f>
        <v>0</v>
      </c>
      <c r="K80" s="165"/>
      <c r="M80" s="17"/>
      <c r="N80" s="17"/>
      <c r="O80" s="17"/>
      <c r="P80" s="17"/>
      <c r="Q80" s="17"/>
      <c r="R80" s="17"/>
    </row>
    <row r="81" spans="1:18" s="218" customFormat="1" ht="12.75" customHeight="1" x14ac:dyDescent="0.2">
      <c r="A81" s="253" t="str">
        <f>A80</f>
        <v>6.</v>
      </c>
      <c r="B81" s="208">
        <f>B80+1</f>
        <v>3</v>
      </c>
      <c r="C81" s="3" t="s">
        <v>107</v>
      </c>
      <c r="D81" s="198"/>
      <c r="E81" s="198"/>
      <c r="F81" s="198"/>
      <c r="G81" s="224">
        <v>300</v>
      </c>
      <c r="H81" s="200" t="s">
        <v>19</v>
      </c>
      <c r="I81" s="176"/>
      <c r="J81" s="227">
        <f>G81*(I81)</f>
        <v>0</v>
      </c>
      <c r="K81" s="165"/>
      <c r="M81" s="206"/>
      <c r="N81" s="206"/>
      <c r="O81" s="206"/>
      <c r="P81" s="206"/>
      <c r="Q81" s="206"/>
      <c r="R81" s="206"/>
    </row>
    <row r="82" spans="1:18" s="218" customFormat="1" ht="12.75" customHeight="1" x14ac:dyDescent="0.2">
      <c r="A82" s="253" t="str">
        <f>A81</f>
        <v>6.</v>
      </c>
      <c r="B82" s="208">
        <f>B81+1</f>
        <v>4</v>
      </c>
      <c r="C82" s="3" t="s">
        <v>108</v>
      </c>
      <c r="D82" s="198"/>
      <c r="E82" s="198"/>
      <c r="F82" s="198"/>
      <c r="G82" s="224">
        <v>76</v>
      </c>
      <c r="H82" s="200" t="s">
        <v>19</v>
      </c>
      <c r="I82" s="176"/>
      <c r="J82" s="227">
        <f>G82*(I82)</f>
        <v>0</v>
      </c>
      <c r="K82" s="165"/>
      <c r="M82" s="206"/>
      <c r="N82" s="206"/>
      <c r="O82" s="206"/>
      <c r="P82" s="206"/>
      <c r="Q82" s="206"/>
      <c r="R82" s="206"/>
    </row>
    <row r="83" spans="1:18" s="218" customFormat="1" ht="12.75" customHeight="1" x14ac:dyDescent="0.2">
      <c r="A83" s="253" t="str">
        <f>A82</f>
        <v>6.</v>
      </c>
      <c r="B83" s="5"/>
      <c r="C83" s="3" t="s">
        <v>109</v>
      </c>
      <c r="D83" s="198"/>
      <c r="E83" s="198"/>
      <c r="F83" s="198"/>
      <c r="G83" s="224"/>
      <c r="H83" s="200"/>
      <c r="I83" s="176"/>
      <c r="J83" s="227"/>
      <c r="K83" s="165"/>
      <c r="M83" s="206"/>
      <c r="N83" s="206"/>
      <c r="O83" s="206"/>
      <c r="P83" s="206"/>
      <c r="Q83" s="206"/>
      <c r="R83" s="206"/>
    </row>
    <row r="84" spans="1:18" s="218" customFormat="1" ht="12.75" customHeight="1" x14ac:dyDescent="0.2">
      <c r="A84" s="253" t="str">
        <f t="shared" ref="A84:A87" si="8">A83</f>
        <v>6.</v>
      </c>
      <c r="B84" s="5">
        <v>4</v>
      </c>
      <c r="C84" s="3" t="s">
        <v>110</v>
      </c>
      <c r="D84" s="198"/>
      <c r="E84" s="198"/>
      <c r="F84" s="198"/>
      <c r="G84" s="224">
        <v>300</v>
      </c>
      <c r="H84" s="200" t="s">
        <v>19</v>
      </c>
      <c r="I84" s="176"/>
      <c r="J84" s="227">
        <f t="shared" ref="J84:J87" si="9">G84*(I84)</f>
        <v>0</v>
      </c>
      <c r="K84" s="165"/>
      <c r="M84" s="206"/>
      <c r="N84" s="206"/>
      <c r="O84" s="206"/>
      <c r="P84" s="206"/>
      <c r="Q84" s="206"/>
      <c r="R84" s="206"/>
    </row>
    <row r="85" spans="1:18" s="218" customFormat="1" ht="12.75" customHeight="1" x14ac:dyDescent="0.2">
      <c r="A85" s="253" t="str">
        <f t="shared" si="8"/>
        <v>6.</v>
      </c>
      <c r="B85" s="208">
        <f>B84+1</f>
        <v>5</v>
      </c>
      <c r="C85" s="3" t="s">
        <v>111</v>
      </c>
      <c r="D85" s="198"/>
      <c r="E85" s="198"/>
      <c r="F85" s="198"/>
      <c r="G85" s="224">
        <v>300</v>
      </c>
      <c r="H85" s="200" t="s">
        <v>19</v>
      </c>
      <c r="I85" s="176"/>
      <c r="J85" s="227">
        <f t="shared" si="9"/>
        <v>0</v>
      </c>
      <c r="K85" s="165"/>
      <c r="M85" s="206"/>
      <c r="N85" s="206"/>
      <c r="O85" s="206"/>
      <c r="P85" s="206"/>
      <c r="Q85" s="206"/>
      <c r="R85" s="206"/>
    </row>
    <row r="86" spans="1:18" s="218" customFormat="1" ht="12.75" customHeight="1" x14ac:dyDescent="0.2">
      <c r="A86" s="253" t="str">
        <f t="shared" si="8"/>
        <v>6.</v>
      </c>
      <c r="B86" s="208">
        <f>B85+1</f>
        <v>6</v>
      </c>
      <c r="C86" s="3" t="s">
        <v>112</v>
      </c>
      <c r="D86" s="198"/>
      <c r="E86" s="198"/>
      <c r="F86" s="198"/>
      <c r="G86" s="224">
        <v>300</v>
      </c>
      <c r="H86" s="200" t="s">
        <v>19</v>
      </c>
      <c r="I86" s="176"/>
      <c r="J86" s="227">
        <f t="shared" si="9"/>
        <v>0</v>
      </c>
      <c r="K86" s="165"/>
      <c r="M86" s="206"/>
      <c r="N86" s="206"/>
      <c r="O86" s="206"/>
      <c r="P86" s="206"/>
      <c r="Q86" s="206"/>
      <c r="R86" s="206"/>
    </row>
    <row r="87" spans="1:18" s="218" customFormat="1" ht="12.75" customHeight="1" x14ac:dyDescent="0.2">
      <c r="A87" s="253" t="str">
        <f t="shared" si="8"/>
        <v>6.</v>
      </c>
      <c r="B87" s="208">
        <f>B86+1</f>
        <v>7</v>
      </c>
      <c r="C87" s="3" t="s">
        <v>113</v>
      </c>
      <c r="D87" s="198"/>
      <c r="E87" s="198"/>
      <c r="F87" s="198"/>
      <c r="G87" s="224">
        <v>20</v>
      </c>
      <c r="H87" s="200" t="s">
        <v>114</v>
      </c>
      <c r="I87" s="176"/>
      <c r="J87" s="227">
        <f t="shared" si="9"/>
        <v>0</v>
      </c>
      <c r="K87" s="165"/>
      <c r="M87" s="206"/>
      <c r="N87" s="206"/>
      <c r="O87" s="206"/>
      <c r="P87" s="206"/>
      <c r="Q87" s="206"/>
      <c r="R87" s="206"/>
    </row>
    <row r="88" spans="1:18" s="218" customFormat="1" ht="12.75" customHeight="1" thickBot="1" x14ac:dyDescent="0.25">
      <c r="A88" s="24"/>
      <c r="B88" s="14"/>
      <c r="C88" s="211" t="s">
        <v>29</v>
      </c>
      <c r="D88" s="27" t="s">
        <v>12</v>
      </c>
      <c r="E88" s="28"/>
      <c r="F88" s="29"/>
      <c r="G88" s="125"/>
      <c r="H88" s="126"/>
      <c r="I88" s="127"/>
      <c r="J88" s="128">
        <f>SUM(J79:J87)</f>
        <v>0</v>
      </c>
      <c r="K88" s="235"/>
      <c r="M88" s="206"/>
      <c r="N88" s="206"/>
      <c r="O88" s="206"/>
      <c r="P88" s="206"/>
      <c r="Q88" s="206"/>
      <c r="R88" s="206"/>
    </row>
    <row r="89" spans="1:18" s="218" customFormat="1" ht="12.75" customHeight="1" thickTop="1" x14ac:dyDescent="0.2">
      <c r="A89" s="210"/>
      <c r="B89" s="203"/>
      <c r="C89" s="187"/>
      <c r="D89" s="215"/>
      <c r="E89" s="216"/>
      <c r="F89" s="186"/>
      <c r="G89" s="185"/>
      <c r="H89" s="197"/>
      <c r="I89" s="195"/>
      <c r="J89" s="196"/>
      <c r="K89" s="235"/>
      <c r="M89" s="206"/>
      <c r="N89" s="206"/>
      <c r="O89" s="206"/>
      <c r="P89" s="206"/>
      <c r="Q89" s="206"/>
      <c r="R89" s="206"/>
    </row>
    <row r="90" spans="1:18" s="218" customFormat="1" ht="12.75" customHeight="1" x14ac:dyDescent="0.2">
      <c r="A90" s="93" t="s">
        <v>30</v>
      </c>
      <c r="B90" s="6"/>
      <c r="C90" s="13" t="s">
        <v>115</v>
      </c>
      <c r="D90" s="202"/>
      <c r="E90" s="216"/>
      <c r="F90" s="186"/>
      <c r="G90" s="185"/>
      <c r="H90" s="197"/>
      <c r="I90" s="195"/>
      <c r="J90" s="196"/>
      <c r="K90" s="235"/>
      <c r="M90" s="206"/>
      <c r="N90" s="206"/>
      <c r="O90" s="206"/>
      <c r="P90" s="206"/>
      <c r="Q90" s="206"/>
      <c r="R90" s="206"/>
    </row>
    <row r="91" spans="1:18" s="218" customFormat="1" ht="12.75" customHeight="1" x14ac:dyDescent="0.2">
      <c r="A91" s="253" t="str">
        <f>A90</f>
        <v>7.</v>
      </c>
      <c r="B91" s="208">
        <v>1</v>
      </c>
      <c r="C91" s="209" t="s">
        <v>116</v>
      </c>
      <c r="D91" s="182"/>
      <c r="E91" s="182"/>
      <c r="F91" s="182"/>
      <c r="G91" s="224">
        <v>2</v>
      </c>
      <c r="H91" s="239" t="s">
        <v>114</v>
      </c>
      <c r="I91" s="176"/>
      <c r="J91" s="227">
        <f t="shared" ref="J91:J96" si="10">G91*(I91)</f>
        <v>0</v>
      </c>
      <c r="K91" s="235"/>
      <c r="M91" s="206"/>
      <c r="N91" s="206"/>
      <c r="O91" s="206"/>
      <c r="P91" s="206"/>
      <c r="Q91" s="206"/>
      <c r="R91" s="206"/>
    </row>
    <row r="92" spans="1:18" s="218" customFormat="1" ht="12.75" customHeight="1" x14ac:dyDescent="0.2">
      <c r="A92" s="253" t="str">
        <f>A90</f>
        <v>7.</v>
      </c>
      <c r="B92" s="208">
        <f>B91+1</f>
        <v>2</v>
      </c>
      <c r="C92" s="209" t="s">
        <v>118</v>
      </c>
      <c r="D92" s="207"/>
      <c r="E92" s="216"/>
      <c r="F92" s="186"/>
      <c r="G92" s="224">
        <v>189</v>
      </c>
      <c r="H92" s="239" t="s">
        <v>19</v>
      </c>
      <c r="I92" s="176"/>
      <c r="J92" s="227">
        <f t="shared" si="10"/>
        <v>0</v>
      </c>
      <c r="K92" s="235"/>
      <c r="M92" s="206"/>
      <c r="N92" s="206"/>
      <c r="O92" s="206"/>
      <c r="P92" s="206"/>
      <c r="Q92" s="206"/>
      <c r="R92" s="206"/>
    </row>
    <row r="93" spans="1:18" s="218" customFormat="1" ht="12.75" customHeight="1" x14ac:dyDescent="0.2">
      <c r="A93" s="253" t="str">
        <f>A90</f>
        <v>7.</v>
      </c>
      <c r="B93" s="208">
        <f t="shared" ref="B93:B96" si="11">B92+1</f>
        <v>3</v>
      </c>
      <c r="C93" s="209" t="s">
        <v>122</v>
      </c>
      <c r="D93" s="10"/>
      <c r="E93" s="216"/>
      <c r="F93" s="186"/>
      <c r="G93" s="224">
        <f>G92/5 +7</f>
        <v>44.8</v>
      </c>
      <c r="H93" s="239" t="s">
        <v>114</v>
      </c>
      <c r="I93" s="176"/>
      <c r="J93" s="227">
        <f t="shared" si="10"/>
        <v>0</v>
      </c>
      <c r="K93" s="235"/>
      <c r="M93" s="206"/>
      <c r="N93" s="206"/>
      <c r="O93" s="206"/>
      <c r="P93" s="206"/>
      <c r="Q93" s="206"/>
      <c r="R93" s="206"/>
    </row>
    <row r="94" spans="1:18" s="218" customFormat="1" ht="12.75" customHeight="1" x14ac:dyDescent="0.2">
      <c r="A94" s="253" t="str">
        <f>A90</f>
        <v>7.</v>
      </c>
      <c r="B94" s="208">
        <f t="shared" si="11"/>
        <v>4</v>
      </c>
      <c r="C94" s="209" t="s">
        <v>117</v>
      </c>
      <c r="D94" s="10"/>
      <c r="E94" s="216"/>
      <c r="F94" s="186"/>
      <c r="G94" s="224">
        <f>G92</f>
        <v>189</v>
      </c>
      <c r="H94" s="239" t="s">
        <v>19</v>
      </c>
      <c r="I94" s="264"/>
      <c r="J94" s="227">
        <f t="shared" si="10"/>
        <v>0</v>
      </c>
      <c r="K94" s="235"/>
      <c r="M94" s="206"/>
      <c r="N94" s="206"/>
      <c r="O94" s="206"/>
      <c r="P94" s="206"/>
      <c r="Q94" s="206"/>
      <c r="R94" s="206"/>
    </row>
    <row r="95" spans="1:18" s="218" customFormat="1" ht="12.75" customHeight="1" x14ac:dyDescent="0.2">
      <c r="A95" s="253" t="str">
        <f>A91</f>
        <v>7.</v>
      </c>
      <c r="B95" s="208">
        <f t="shared" si="11"/>
        <v>5</v>
      </c>
      <c r="C95" s="209" t="s">
        <v>119</v>
      </c>
      <c r="D95" s="207"/>
      <c r="E95" s="216"/>
      <c r="F95" s="186"/>
      <c r="G95" s="224">
        <f>G93</f>
        <v>44.8</v>
      </c>
      <c r="H95" s="239" t="s">
        <v>114</v>
      </c>
      <c r="I95" s="176"/>
      <c r="J95" s="227">
        <f t="shared" si="10"/>
        <v>0</v>
      </c>
      <c r="K95" s="235"/>
      <c r="M95" s="206"/>
      <c r="N95" s="206"/>
      <c r="O95" s="206"/>
      <c r="P95" s="206"/>
      <c r="Q95" s="206"/>
      <c r="R95" s="206"/>
    </row>
    <row r="96" spans="1:18" s="218" customFormat="1" ht="12.75" customHeight="1" x14ac:dyDescent="0.2">
      <c r="A96" s="253" t="str">
        <f>A94</f>
        <v>7.</v>
      </c>
      <c r="B96" s="208">
        <f t="shared" si="11"/>
        <v>6</v>
      </c>
      <c r="C96" s="3" t="s">
        <v>113</v>
      </c>
      <c r="D96" s="198"/>
      <c r="E96" s="198"/>
      <c r="F96" s="198"/>
      <c r="G96" s="224">
        <v>10</v>
      </c>
      <c r="H96" s="200" t="s">
        <v>114</v>
      </c>
      <c r="I96" s="176"/>
      <c r="J96" s="227">
        <f t="shared" si="10"/>
        <v>0</v>
      </c>
      <c r="K96" s="165"/>
      <c r="M96" s="206"/>
      <c r="N96" s="206"/>
      <c r="O96" s="206"/>
      <c r="P96" s="206"/>
      <c r="Q96" s="206"/>
      <c r="R96" s="206"/>
    </row>
    <row r="97" spans="1:18" s="218" customFormat="1" ht="12.75" customHeight="1" thickBot="1" x14ac:dyDescent="0.25">
      <c r="A97" s="210"/>
      <c r="B97" s="203"/>
      <c r="C97" s="211" t="s">
        <v>31</v>
      </c>
      <c r="D97" s="212" t="s">
        <v>12</v>
      </c>
      <c r="E97" s="213"/>
      <c r="F97" s="214"/>
      <c r="G97" s="229"/>
      <c r="H97" s="230"/>
      <c r="I97" s="231"/>
      <c r="J97" s="232">
        <f>SUM(J91:J96)</f>
        <v>0</v>
      </c>
      <c r="K97" s="235"/>
      <c r="M97" s="206"/>
      <c r="N97" s="206"/>
      <c r="O97" s="206"/>
      <c r="P97" s="206"/>
      <c r="Q97" s="206"/>
      <c r="R97" s="206"/>
    </row>
    <row r="98" spans="1:18" s="31" customFormat="1" ht="12.75" customHeight="1" thickTop="1" x14ac:dyDescent="0.2">
      <c r="A98" s="210"/>
      <c r="B98" s="203"/>
      <c r="C98" s="187"/>
      <c r="D98" s="215"/>
      <c r="E98" s="216"/>
      <c r="F98" s="186"/>
      <c r="G98" s="185"/>
      <c r="H98" s="197"/>
      <c r="I98" s="195"/>
      <c r="J98" s="196"/>
      <c r="K98" s="169"/>
      <c r="M98" s="17"/>
      <c r="N98" s="17"/>
      <c r="O98" s="17"/>
      <c r="P98" s="17"/>
      <c r="Q98" s="17"/>
      <c r="R98" s="17"/>
    </row>
    <row r="99" spans="1:18" s="31" customFormat="1" ht="12.75" customHeight="1" x14ac:dyDescent="0.2">
      <c r="A99" s="93" t="s">
        <v>32</v>
      </c>
      <c r="B99" s="6"/>
      <c r="C99" s="13" t="s">
        <v>27</v>
      </c>
      <c r="D99" s="12"/>
      <c r="E99" s="12"/>
      <c r="F99" s="99"/>
      <c r="G99" s="86"/>
      <c r="H99" s="98"/>
      <c r="I99" s="106"/>
      <c r="J99" s="100"/>
      <c r="K99" s="166"/>
      <c r="M99" s="17"/>
      <c r="N99" s="17"/>
      <c r="O99" s="17"/>
      <c r="P99" s="17"/>
      <c r="Q99" s="17"/>
      <c r="R99" s="17"/>
    </row>
    <row r="100" spans="1:18" s="31" customFormat="1" ht="12.75" customHeight="1" x14ac:dyDescent="0.2">
      <c r="A100" s="253" t="str">
        <f>A99</f>
        <v>8.</v>
      </c>
      <c r="B100" s="20">
        <v>1</v>
      </c>
      <c r="C100" s="68" t="s">
        <v>40</v>
      </c>
      <c r="D100" s="18"/>
      <c r="E100" s="18"/>
      <c r="F100" s="19"/>
      <c r="G100" s="258"/>
      <c r="H100" s="239" t="s">
        <v>114</v>
      </c>
      <c r="I100" s="260"/>
      <c r="J100" s="227">
        <f t="shared" ref="J100:J111" si="12">G100*(I100)</f>
        <v>0</v>
      </c>
      <c r="K100" s="166"/>
      <c r="M100" s="17"/>
      <c r="N100" s="17"/>
      <c r="O100" s="17"/>
      <c r="P100" s="17"/>
      <c r="Q100" s="17"/>
      <c r="R100" s="17"/>
    </row>
    <row r="101" spans="1:18" s="31" customFormat="1" ht="12.75" customHeight="1" x14ac:dyDescent="0.2">
      <c r="A101" s="253" t="str">
        <f>A99</f>
        <v>8.</v>
      </c>
      <c r="B101" s="208">
        <f>B100+1</f>
        <v>2</v>
      </c>
      <c r="C101" s="71" t="s">
        <v>79</v>
      </c>
      <c r="D101" s="18"/>
      <c r="E101" s="18"/>
      <c r="F101" s="18"/>
      <c r="G101" s="258"/>
      <c r="H101" s="239" t="s">
        <v>114</v>
      </c>
      <c r="I101" s="260"/>
      <c r="J101" s="227">
        <f t="shared" si="12"/>
        <v>0</v>
      </c>
      <c r="K101" s="166"/>
      <c r="M101" s="17"/>
      <c r="N101" s="17"/>
      <c r="O101" s="17"/>
      <c r="P101" s="17"/>
      <c r="Q101" s="17"/>
      <c r="R101" s="17"/>
    </row>
    <row r="102" spans="1:18" s="31" customFormat="1" ht="12.75" customHeight="1" x14ac:dyDescent="0.2">
      <c r="A102" s="253" t="str">
        <f>A99</f>
        <v>8.</v>
      </c>
      <c r="B102" s="208">
        <f t="shared" ref="B102:B111" si="13">B101+1</f>
        <v>3</v>
      </c>
      <c r="C102" s="71" t="s">
        <v>56</v>
      </c>
      <c r="D102" s="18"/>
      <c r="E102" s="18"/>
      <c r="F102" s="18"/>
      <c r="G102" s="258"/>
      <c r="H102" s="239" t="s">
        <v>114</v>
      </c>
      <c r="I102" s="260"/>
      <c r="J102" s="227">
        <f t="shared" si="12"/>
        <v>0</v>
      </c>
      <c r="K102" s="166"/>
      <c r="M102" s="17"/>
      <c r="N102" s="17"/>
      <c r="O102" s="17"/>
      <c r="P102" s="17"/>
      <c r="Q102" s="17"/>
      <c r="R102" s="17"/>
    </row>
    <row r="103" spans="1:18" s="31" customFormat="1" ht="12.75" customHeight="1" x14ac:dyDescent="0.2">
      <c r="A103" s="253" t="str">
        <f>A99</f>
        <v>8.</v>
      </c>
      <c r="B103" s="208">
        <f t="shared" si="13"/>
        <v>4</v>
      </c>
      <c r="C103" s="22" t="s">
        <v>28</v>
      </c>
      <c r="D103" s="18"/>
      <c r="E103" s="18"/>
      <c r="F103" s="18"/>
      <c r="G103" s="258"/>
      <c r="H103" s="239" t="s">
        <v>114</v>
      </c>
      <c r="I103" s="260"/>
      <c r="J103" s="227">
        <f t="shared" si="12"/>
        <v>0</v>
      </c>
      <c r="K103" s="166"/>
      <c r="M103" s="17"/>
      <c r="N103" s="17"/>
      <c r="O103" s="17"/>
      <c r="P103" s="17"/>
      <c r="Q103" s="17"/>
      <c r="R103" s="17"/>
    </row>
    <row r="104" spans="1:18" s="31" customFormat="1" ht="12.75" customHeight="1" x14ac:dyDescent="0.2">
      <c r="A104" s="253" t="str">
        <f>A99</f>
        <v>8.</v>
      </c>
      <c r="B104" s="208">
        <f t="shared" si="13"/>
        <v>5</v>
      </c>
      <c r="C104" s="22" t="s">
        <v>66</v>
      </c>
      <c r="D104" s="18"/>
      <c r="E104" s="18"/>
      <c r="F104" s="18"/>
      <c r="G104" s="258"/>
      <c r="H104" s="239" t="s">
        <v>114</v>
      </c>
      <c r="I104" s="260"/>
      <c r="J104" s="227">
        <f t="shared" si="12"/>
        <v>0</v>
      </c>
      <c r="K104" s="166"/>
      <c r="M104" s="17"/>
      <c r="N104" s="17"/>
      <c r="O104" s="17"/>
      <c r="P104" s="17"/>
      <c r="Q104" s="17"/>
      <c r="R104" s="17"/>
    </row>
    <row r="105" spans="1:18" s="31" customFormat="1" ht="12.75" customHeight="1" x14ac:dyDescent="0.2">
      <c r="A105" s="253" t="str">
        <f>A99</f>
        <v>8.</v>
      </c>
      <c r="B105" s="208">
        <f t="shared" si="13"/>
        <v>6</v>
      </c>
      <c r="C105" s="71" t="s">
        <v>67</v>
      </c>
      <c r="D105" s="18"/>
      <c r="E105" s="18"/>
      <c r="F105" s="18"/>
      <c r="G105" s="258"/>
      <c r="H105" s="200" t="s">
        <v>114</v>
      </c>
      <c r="I105" s="260"/>
      <c r="J105" s="227">
        <f t="shared" si="12"/>
        <v>0</v>
      </c>
      <c r="K105" s="166"/>
      <c r="M105" s="17"/>
      <c r="N105" s="17"/>
      <c r="O105" s="17"/>
      <c r="P105" s="17"/>
      <c r="Q105" s="17"/>
      <c r="R105" s="17"/>
    </row>
    <row r="106" spans="1:18" s="31" customFormat="1" ht="12.75" customHeight="1" x14ac:dyDescent="0.2">
      <c r="A106" s="253" t="str">
        <f>A99</f>
        <v>8.</v>
      </c>
      <c r="B106" s="208">
        <f t="shared" si="13"/>
        <v>7</v>
      </c>
      <c r="C106" s="71" t="s">
        <v>43</v>
      </c>
      <c r="D106" s="18"/>
      <c r="E106" s="18"/>
      <c r="F106" s="18"/>
      <c r="G106" s="258"/>
      <c r="H106" s="239" t="s">
        <v>114</v>
      </c>
      <c r="I106" s="260"/>
      <c r="J106" s="227">
        <f t="shared" si="12"/>
        <v>0</v>
      </c>
      <c r="K106" s="166"/>
      <c r="M106" s="17"/>
      <c r="N106" s="17"/>
      <c r="O106" s="17"/>
      <c r="P106" s="17"/>
      <c r="Q106" s="17"/>
      <c r="R106" s="17"/>
    </row>
    <row r="107" spans="1:18" s="31" customFormat="1" ht="12.75" customHeight="1" x14ac:dyDescent="0.2">
      <c r="A107" s="253" t="str">
        <f>A99</f>
        <v>8.</v>
      </c>
      <c r="B107" s="208">
        <f t="shared" si="13"/>
        <v>8</v>
      </c>
      <c r="C107" s="71" t="s">
        <v>105</v>
      </c>
      <c r="D107" s="18"/>
      <c r="E107" s="18"/>
      <c r="F107" s="18"/>
      <c r="G107" s="258"/>
      <c r="H107" s="239" t="s">
        <v>114</v>
      </c>
      <c r="I107" s="260"/>
      <c r="J107" s="227">
        <f t="shared" si="12"/>
        <v>0</v>
      </c>
      <c r="K107" s="166"/>
      <c r="M107" s="17"/>
      <c r="N107" s="17"/>
      <c r="O107" s="17"/>
      <c r="P107" s="17"/>
      <c r="Q107" s="17"/>
      <c r="R107" s="17"/>
    </row>
    <row r="108" spans="1:18" s="218" customFormat="1" ht="12.75" customHeight="1" x14ac:dyDescent="0.2">
      <c r="A108" s="253" t="str">
        <f>A100</f>
        <v>8.</v>
      </c>
      <c r="B108" s="208">
        <f t="shared" si="13"/>
        <v>9</v>
      </c>
      <c r="C108" s="71" t="s">
        <v>129</v>
      </c>
      <c r="D108" s="207"/>
      <c r="E108" s="207"/>
      <c r="F108" s="207"/>
      <c r="G108" s="258"/>
      <c r="H108" s="239" t="s">
        <v>114</v>
      </c>
      <c r="I108" s="260"/>
      <c r="J108" s="227">
        <f t="shared" si="12"/>
        <v>0</v>
      </c>
      <c r="K108" s="166"/>
      <c r="M108" s="206"/>
      <c r="N108" s="206"/>
      <c r="O108" s="206"/>
      <c r="P108" s="206"/>
      <c r="Q108" s="206"/>
      <c r="R108" s="206"/>
    </row>
    <row r="109" spans="1:18" s="31" customFormat="1" ht="12.75" customHeight="1" x14ac:dyDescent="0.2">
      <c r="A109" s="253" t="str">
        <f>A99</f>
        <v>8.</v>
      </c>
      <c r="B109" s="208">
        <f t="shared" si="13"/>
        <v>10</v>
      </c>
      <c r="C109" s="16" t="s">
        <v>57</v>
      </c>
      <c r="D109" s="18"/>
      <c r="E109" s="18"/>
      <c r="F109" s="18"/>
      <c r="G109" s="258"/>
      <c r="H109" s="239" t="s">
        <v>136</v>
      </c>
      <c r="I109" s="260"/>
      <c r="J109" s="227">
        <f t="shared" si="12"/>
        <v>0</v>
      </c>
      <c r="K109" s="166"/>
      <c r="M109" s="17"/>
      <c r="N109" s="17"/>
      <c r="O109" s="17"/>
      <c r="P109" s="17"/>
      <c r="Q109" s="17"/>
      <c r="R109" s="17"/>
    </row>
    <row r="110" spans="1:18" s="31" customFormat="1" ht="12.75" customHeight="1" x14ac:dyDescent="0.2">
      <c r="A110" s="253" t="str">
        <f>A99</f>
        <v>8.</v>
      </c>
      <c r="B110" s="208">
        <f t="shared" si="13"/>
        <v>11</v>
      </c>
      <c r="C110" s="16" t="s">
        <v>41</v>
      </c>
      <c r="D110" s="18"/>
      <c r="E110" s="18"/>
      <c r="F110" s="18"/>
      <c r="G110" s="258"/>
      <c r="H110" s="239" t="s">
        <v>114</v>
      </c>
      <c r="I110" s="260"/>
      <c r="J110" s="227">
        <f t="shared" si="12"/>
        <v>0</v>
      </c>
      <c r="K110" s="166"/>
      <c r="M110" s="17"/>
      <c r="N110" s="17"/>
      <c r="O110" s="17"/>
      <c r="P110" s="17"/>
      <c r="Q110" s="17"/>
      <c r="R110" s="17"/>
    </row>
    <row r="111" spans="1:18" s="31" customFormat="1" ht="12.75" customHeight="1" x14ac:dyDescent="0.2">
      <c r="A111" s="253" t="str">
        <f>A99</f>
        <v>8.</v>
      </c>
      <c r="B111" s="208">
        <f t="shared" si="13"/>
        <v>12</v>
      </c>
      <c r="C111" s="22" t="s">
        <v>39</v>
      </c>
      <c r="D111" s="18"/>
      <c r="E111" s="18"/>
      <c r="F111" s="18"/>
      <c r="G111" s="259"/>
      <c r="H111" s="200" t="s">
        <v>114</v>
      </c>
      <c r="I111" s="260"/>
      <c r="J111" s="227">
        <f t="shared" si="12"/>
        <v>0</v>
      </c>
      <c r="K111" s="166"/>
      <c r="M111" s="17"/>
      <c r="N111" s="17"/>
      <c r="O111" s="17"/>
      <c r="P111" s="17"/>
      <c r="Q111" s="17"/>
      <c r="R111" s="17"/>
    </row>
    <row r="112" spans="1:18" s="76" customFormat="1" ht="12" customHeight="1" thickBot="1" x14ac:dyDescent="0.25">
      <c r="A112" s="24"/>
      <c r="B112" s="14"/>
      <c r="C112" s="211" t="s">
        <v>33</v>
      </c>
      <c r="D112" s="27" t="s">
        <v>12</v>
      </c>
      <c r="E112" s="28"/>
      <c r="F112" s="29"/>
      <c r="G112" s="261"/>
      <c r="H112" s="262"/>
      <c r="I112" s="263"/>
      <c r="J112" s="128">
        <f>SUM(J100:J111)</f>
        <v>0</v>
      </c>
      <c r="K112" s="167"/>
      <c r="L112" s="31"/>
    </row>
    <row r="113" spans="1:15" s="76" customFormat="1" ht="14.25" thickTop="1" thickBot="1" x14ac:dyDescent="0.25">
      <c r="A113" s="74"/>
      <c r="B113" s="36"/>
      <c r="C113" s="35"/>
      <c r="D113" s="35"/>
      <c r="E113" s="35"/>
      <c r="F113" s="35"/>
      <c r="G113" s="87"/>
      <c r="H113" s="36"/>
      <c r="I113" s="114"/>
      <c r="J113" s="75"/>
      <c r="K113" s="168"/>
      <c r="L113" s="168"/>
    </row>
    <row r="114" spans="1:15" ht="13.5" thickBot="1" x14ac:dyDescent="0.25">
      <c r="A114" s="144"/>
      <c r="B114" s="145"/>
      <c r="C114" s="146" t="s">
        <v>34</v>
      </c>
      <c r="D114" s="146"/>
      <c r="E114" s="146"/>
      <c r="F114" s="146"/>
      <c r="G114" s="147"/>
      <c r="H114" s="145"/>
      <c r="I114" s="148"/>
      <c r="J114" s="179">
        <f>SUM(J34,J49,J66,J76,J43,J88,J97,J112)</f>
        <v>1120000</v>
      </c>
      <c r="K114" s="159"/>
      <c r="L114"/>
      <c r="N114"/>
      <c r="O114"/>
    </row>
    <row r="115" spans="1:15" x14ac:dyDescent="0.2">
      <c r="A115" s="149"/>
      <c r="B115" s="52"/>
      <c r="C115" s="44"/>
      <c r="D115" s="44"/>
      <c r="E115" s="44"/>
      <c r="F115" s="44"/>
      <c r="G115" s="88"/>
      <c r="H115" s="52"/>
      <c r="I115" s="108"/>
      <c r="J115" s="150"/>
      <c r="K115" s="160"/>
      <c r="L115"/>
      <c r="N115"/>
      <c r="O115"/>
    </row>
    <row r="116" spans="1:15" x14ac:dyDescent="0.2">
      <c r="G116" s="85"/>
      <c r="J116" s="151"/>
      <c r="K116" s="160"/>
      <c r="L116"/>
      <c r="N116"/>
      <c r="O116"/>
    </row>
    <row r="117" spans="1:15" ht="13.5" thickBot="1" x14ac:dyDescent="0.25">
      <c r="A117" s="152"/>
      <c r="B117" s="36"/>
      <c r="C117" s="35"/>
      <c r="D117" s="35"/>
      <c r="E117" s="35"/>
      <c r="F117" s="35"/>
      <c r="G117" s="89"/>
      <c r="H117" s="36"/>
      <c r="I117" s="115"/>
      <c r="J117" s="153"/>
      <c r="K117" s="160"/>
      <c r="L117"/>
      <c r="N117"/>
      <c r="O117"/>
    </row>
    <row r="118" spans="1:15" x14ac:dyDescent="0.2">
      <c r="A118" s="51"/>
      <c r="B118" s="52"/>
      <c r="C118" s="44"/>
      <c r="D118" s="44"/>
      <c r="E118" s="44"/>
      <c r="F118" s="44"/>
      <c r="G118" s="88"/>
      <c r="H118" s="52"/>
      <c r="I118" s="108"/>
      <c r="J118" s="121"/>
      <c r="K118" s="160"/>
      <c r="L118"/>
      <c r="N118"/>
      <c r="O118"/>
    </row>
    <row r="119" spans="1:15" s="57" customFormat="1" x14ac:dyDescent="0.2">
      <c r="A119" s="77" t="s">
        <v>35</v>
      </c>
      <c r="B119" s="14"/>
      <c r="C119" s="33"/>
      <c r="D119" s="33"/>
      <c r="E119" s="33"/>
      <c r="F119" s="33"/>
      <c r="G119" s="85"/>
      <c r="H119" s="14"/>
      <c r="I119" s="109"/>
      <c r="J119" s="122"/>
      <c r="K119" s="161"/>
    </row>
    <row r="120" spans="1:15" s="57" customFormat="1" ht="13.5" thickBot="1" x14ac:dyDescent="0.25">
      <c r="A120" s="74"/>
      <c r="B120" s="36"/>
      <c r="C120" s="35"/>
      <c r="D120" s="35"/>
      <c r="E120" s="35"/>
      <c r="F120" s="35"/>
      <c r="G120" s="89"/>
      <c r="H120" s="36"/>
      <c r="I120" s="115"/>
      <c r="J120" s="123"/>
      <c r="K120" s="161"/>
    </row>
    <row r="121" spans="1:15" s="57" customFormat="1" x14ac:dyDescent="0.2">
      <c r="A121" s="51"/>
      <c r="B121" s="52"/>
      <c r="C121" s="44"/>
      <c r="D121" s="44"/>
      <c r="E121" s="44"/>
      <c r="F121" s="44"/>
      <c r="G121" s="140" t="s">
        <v>69</v>
      </c>
      <c r="H121" s="141"/>
      <c r="I121" s="142" t="s">
        <v>68</v>
      </c>
      <c r="J121" s="143" t="s">
        <v>71</v>
      </c>
      <c r="K121" s="161"/>
    </row>
    <row r="122" spans="1:15" s="57" customFormat="1" x14ac:dyDescent="0.2">
      <c r="A122" s="66" t="s">
        <v>5</v>
      </c>
      <c r="B122" s="65"/>
      <c r="C122" s="73" t="str">
        <f>C7</f>
        <v xml:space="preserve">VRTÁNÍ  A  ODKRYVNÉ  PRÁCE </v>
      </c>
      <c r="D122" s="33"/>
      <c r="E122" s="33"/>
      <c r="F122" s="33"/>
      <c r="G122" s="131"/>
      <c r="H122" s="131">
        <f>J34</f>
        <v>1120000</v>
      </c>
      <c r="I122" s="131">
        <f>H122*0.21</f>
        <v>235200</v>
      </c>
      <c r="J122" s="122">
        <f>SUM(H122:I122)</f>
        <v>1355200</v>
      </c>
      <c r="K122" s="161"/>
    </row>
    <row r="123" spans="1:15" s="57" customFormat="1" x14ac:dyDescent="0.2">
      <c r="A123" s="24" t="s">
        <v>90</v>
      </c>
      <c r="B123" s="65"/>
      <c r="C123" s="73" t="s">
        <v>95</v>
      </c>
      <c r="D123" s="33"/>
      <c r="E123" s="33"/>
      <c r="F123" s="33"/>
      <c r="G123" s="131"/>
      <c r="H123" s="131">
        <f>J43</f>
        <v>0</v>
      </c>
      <c r="I123" s="233">
        <f t="shared" ref="I123:I129" si="14">H123*0.21</f>
        <v>0</v>
      </c>
      <c r="J123" s="228">
        <f t="shared" ref="J123:J129" si="15">SUM(H123:I123)</f>
        <v>0</v>
      </c>
      <c r="K123" s="161"/>
    </row>
    <row r="124" spans="1:15" s="57" customFormat="1" x14ac:dyDescent="0.2">
      <c r="A124" s="66" t="s">
        <v>15</v>
      </c>
      <c r="B124" s="65"/>
      <c r="C124" s="25" t="str">
        <f>C45</f>
        <v>GEOFYZIKÁLNÍ PRÁCE</v>
      </c>
      <c r="D124" s="33"/>
      <c r="E124" s="33"/>
      <c r="F124" s="33"/>
      <c r="G124" s="131"/>
      <c r="H124" s="131">
        <f>J49</f>
        <v>0</v>
      </c>
      <c r="I124" s="233">
        <f t="shared" si="14"/>
        <v>0</v>
      </c>
      <c r="J124" s="122">
        <f t="shared" si="15"/>
        <v>0</v>
      </c>
      <c r="K124" s="161"/>
    </row>
    <row r="125" spans="1:15" s="57" customFormat="1" x14ac:dyDescent="0.2">
      <c r="A125" s="66" t="s">
        <v>22</v>
      </c>
      <c r="B125" s="65"/>
      <c r="C125" s="73" t="str">
        <f>C51</f>
        <v>LABORATORNÍ PRÁCE</v>
      </c>
      <c r="D125" s="33"/>
      <c r="E125" s="33"/>
      <c r="F125" s="33"/>
      <c r="G125" s="131"/>
      <c r="H125" s="131">
        <f>J66</f>
        <v>0</v>
      </c>
      <c r="I125" s="233">
        <f t="shared" si="14"/>
        <v>0</v>
      </c>
      <c r="J125" s="122">
        <f t="shared" si="15"/>
        <v>0</v>
      </c>
      <c r="K125" s="161"/>
    </row>
    <row r="126" spans="1:15" s="57" customFormat="1" x14ac:dyDescent="0.2">
      <c r="A126" s="24" t="s">
        <v>24</v>
      </c>
      <c r="B126" s="65"/>
      <c r="C126" s="73" t="str">
        <f>C68</f>
        <v>GEODETICKÉ PRÁCE</v>
      </c>
      <c r="D126" s="33"/>
      <c r="E126" s="33"/>
      <c r="F126" s="33"/>
      <c r="G126" s="131"/>
      <c r="H126" s="131">
        <f>J76</f>
        <v>0</v>
      </c>
      <c r="I126" s="233">
        <f t="shared" si="14"/>
        <v>0</v>
      </c>
      <c r="J126" s="122">
        <f t="shared" si="15"/>
        <v>0</v>
      </c>
      <c r="K126" s="161"/>
    </row>
    <row r="127" spans="1:15" x14ac:dyDescent="0.2">
      <c r="A127" s="210" t="s">
        <v>26</v>
      </c>
      <c r="B127" s="65"/>
      <c r="C127" s="25" t="str">
        <f>C78</f>
        <v>PRŮZKUM MATERIÁLU KOLEJOVÉHO LOŽE K RECYKLACI A ZJIŠŤOVÁNÍ KONTAMINACE</v>
      </c>
      <c r="G127" s="131"/>
      <c r="H127" s="131">
        <f>J88</f>
        <v>0</v>
      </c>
      <c r="I127" s="233">
        <f t="shared" si="14"/>
        <v>0</v>
      </c>
      <c r="J127" s="122">
        <f t="shared" si="15"/>
        <v>0</v>
      </c>
      <c r="K127" s="160"/>
      <c r="L127"/>
      <c r="N127"/>
      <c r="O127"/>
    </row>
    <row r="128" spans="1:15" x14ac:dyDescent="0.2">
      <c r="A128" s="210" t="s">
        <v>30</v>
      </c>
      <c r="B128" s="221"/>
      <c r="C128" s="25" t="str">
        <f>C90</f>
        <v>PRŮZKUM PRAŽCOVÉHO PODLOŽÍ</v>
      </c>
      <c r="G128" s="233"/>
      <c r="H128" s="233">
        <f>J97</f>
        <v>0</v>
      </c>
      <c r="I128" s="233">
        <f t="shared" si="14"/>
        <v>0</v>
      </c>
      <c r="J128" s="228">
        <f t="shared" si="15"/>
        <v>0</v>
      </c>
      <c r="K128" s="160"/>
      <c r="L128"/>
      <c r="N128"/>
      <c r="O128"/>
    </row>
    <row r="129" spans="1:15" x14ac:dyDescent="0.2">
      <c r="A129" s="210" t="s">
        <v>32</v>
      </c>
      <c r="B129" s="132"/>
      <c r="C129" s="133" t="str">
        <f>C99</f>
        <v>VÝKONY GEOLOGICKÉ SLUŽBY</v>
      </c>
      <c r="D129" s="134"/>
      <c r="E129" s="134"/>
      <c r="F129" s="134"/>
      <c r="G129" s="135"/>
      <c r="H129" s="135">
        <f>J112</f>
        <v>0</v>
      </c>
      <c r="I129" s="234">
        <f t="shared" si="14"/>
        <v>0</v>
      </c>
      <c r="J129" s="136">
        <f t="shared" si="15"/>
        <v>0</v>
      </c>
      <c r="K129" s="160"/>
      <c r="L129"/>
      <c r="N129"/>
      <c r="O129"/>
    </row>
    <row r="130" spans="1:15" x14ac:dyDescent="0.2">
      <c r="A130" s="210"/>
      <c r="B130" s="221"/>
      <c r="C130" s="25"/>
      <c r="G130" s="233"/>
      <c r="H130" s="233"/>
      <c r="I130" s="233"/>
      <c r="J130" s="228"/>
      <c r="K130" s="160"/>
      <c r="L130"/>
      <c r="N130"/>
      <c r="O130"/>
    </row>
    <row r="131" spans="1:15" x14ac:dyDescent="0.2">
      <c r="A131" s="66"/>
      <c r="B131" s="65"/>
      <c r="C131" s="25"/>
      <c r="G131" s="91" t="s">
        <v>70</v>
      </c>
      <c r="H131" s="137">
        <f>SUM(H122:H129)</f>
        <v>1120000</v>
      </c>
      <c r="I131" s="138">
        <f>SUM(I122:I129)</f>
        <v>235200</v>
      </c>
      <c r="J131" s="139">
        <f>SUM(J122:J129)</f>
        <v>1355200</v>
      </c>
      <c r="K131" s="160"/>
      <c r="L131"/>
      <c r="N131"/>
      <c r="O131"/>
    </row>
    <row r="132" spans="1:15" x14ac:dyDescent="0.2">
      <c r="A132" s="66"/>
      <c r="G132" s="85"/>
      <c r="J132" s="122"/>
      <c r="K132" s="160"/>
      <c r="L132"/>
      <c r="N132"/>
      <c r="O132"/>
    </row>
    <row r="133" spans="1:15" x14ac:dyDescent="0.2">
      <c r="A133" s="66"/>
      <c r="F133" s="154"/>
      <c r="G133" s="90"/>
      <c r="H133" s="78" t="s">
        <v>69</v>
      </c>
      <c r="I133" s="116" t="s">
        <v>4</v>
      </c>
      <c r="J133" s="124">
        <f>SUM(H122:H129)</f>
        <v>1120000</v>
      </c>
      <c r="K133" s="160"/>
      <c r="L133"/>
      <c r="N133"/>
      <c r="O133"/>
    </row>
    <row r="134" spans="1:15" x14ac:dyDescent="0.2">
      <c r="A134" s="66"/>
      <c r="F134" s="154"/>
      <c r="G134" s="85"/>
      <c r="H134" s="39" t="s">
        <v>68</v>
      </c>
      <c r="I134" s="109" t="s">
        <v>4</v>
      </c>
      <c r="J134" s="122">
        <f>J133/100*21</f>
        <v>235200</v>
      </c>
      <c r="K134" s="160"/>
      <c r="L134"/>
      <c r="N134"/>
      <c r="O134"/>
    </row>
    <row r="135" spans="1:15" x14ac:dyDescent="0.2">
      <c r="A135" s="66"/>
      <c r="F135" s="154"/>
      <c r="G135" s="90"/>
      <c r="H135" s="78" t="s">
        <v>72</v>
      </c>
      <c r="I135" s="116" t="s">
        <v>4</v>
      </c>
      <c r="J135" s="124">
        <f>SUM(J133:J134)</f>
        <v>1355200</v>
      </c>
      <c r="K135" s="160"/>
      <c r="L135"/>
      <c r="N135"/>
      <c r="O135"/>
    </row>
    <row r="136" spans="1:15" ht="13.5" thickBot="1" x14ac:dyDescent="0.25">
      <c r="A136" s="74"/>
      <c r="B136" s="36"/>
      <c r="C136" s="35"/>
      <c r="D136" s="35"/>
      <c r="E136" s="35"/>
      <c r="F136" s="35"/>
      <c r="G136" s="254"/>
      <c r="H136" s="255"/>
      <c r="I136" s="256"/>
      <c r="J136" s="257"/>
      <c r="K136" s="160"/>
      <c r="L136"/>
      <c r="N136"/>
      <c r="O136"/>
    </row>
    <row r="137" spans="1:15" ht="13.5" thickBot="1" x14ac:dyDescent="0.25">
      <c r="A137" s="74"/>
      <c r="B137" s="36"/>
      <c r="C137" s="35"/>
      <c r="D137" s="35"/>
      <c r="E137" s="35"/>
      <c r="F137" s="35"/>
      <c r="G137" s="89"/>
      <c r="H137" s="36"/>
      <c r="I137" s="117"/>
      <c r="J137" s="79"/>
      <c r="K137" s="160"/>
      <c r="L137"/>
      <c r="N137"/>
      <c r="O137"/>
    </row>
    <row r="138" spans="1:15" x14ac:dyDescent="0.2">
      <c r="G138" s="85"/>
      <c r="K138" s="160"/>
      <c r="L138"/>
      <c r="N138"/>
      <c r="O138"/>
    </row>
    <row r="139" spans="1:15" x14ac:dyDescent="0.2">
      <c r="G139" s="85"/>
      <c r="K139" s="160"/>
      <c r="L139"/>
      <c r="N139"/>
      <c r="O139"/>
    </row>
    <row r="140" spans="1:15" x14ac:dyDescent="0.2">
      <c r="G140" s="85"/>
      <c r="K140" s="160"/>
      <c r="L140"/>
      <c r="N140"/>
      <c r="O140"/>
    </row>
    <row r="141" spans="1:15" x14ac:dyDescent="0.2">
      <c r="G141" s="85"/>
      <c r="K141" s="160"/>
      <c r="L141"/>
      <c r="N141"/>
      <c r="O141"/>
    </row>
    <row r="142" spans="1:15" x14ac:dyDescent="0.2">
      <c r="G142" s="85"/>
      <c r="K142" s="160"/>
      <c r="L142"/>
      <c r="N142"/>
      <c r="O142"/>
    </row>
    <row r="143" spans="1:15" x14ac:dyDescent="0.2">
      <c r="G143" s="85"/>
      <c r="K143" s="160"/>
      <c r="L143"/>
      <c r="N143"/>
      <c r="O143"/>
    </row>
    <row r="144" spans="1:15" x14ac:dyDescent="0.2">
      <c r="G144" s="85"/>
      <c r="K144" s="160"/>
      <c r="L144"/>
      <c r="N144"/>
      <c r="O144"/>
    </row>
    <row r="145" spans="3:15" ht="15" x14ac:dyDescent="0.25">
      <c r="C145" s="82"/>
      <c r="D145" s="183"/>
      <c r="E145" s="183"/>
      <c r="F145" s="183"/>
      <c r="G145" s="37"/>
      <c r="H145"/>
      <c r="I145" s="118"/>
      <c r="K145" s="160"/>
      <c r="L145"/>
      <c r="N145"/>
      <c r="O145"/>
    </row>
    <row r="146" spans="3:15" ht="15" x14ac:dyDescent="0.25">
      <c r="C146" s="83"/>
      <c r="D146" s="183"/>
      <c r="E146" s="183"/>
      <c r="F146" s="183"/>
      <c r="G146" s="92"/>
      <c r="H146" s="265"/>
      <c r="I146" s="266"/>
      <c r="K146" s="160"/>
      <c r="L146"/>
      <c r="N146"/>
      <c r="O146"/>
    </row>
    <row r="147" spans="3:15" ht="15" x14ac:dyDescent="0.25">
      <c r="C147" s="83"/>
      <c r="D147" s="183"/>
      <c r="E147" s="183"/>
      <c r="F147" s="183"/>
      <c r="G147" s="37"/>
      <c r="H147" s="265"/>
      <c r="I147" s="265"/>
      <c r="K147" s="160"/>
      <c r="L147"/>
      <c r="N147"/>
      <c r="O147"/>
    </row>
    <row r="148" spans="3:15" x14ac:dyDescent="0.2">
      <c r="G148" s="85"/>
      <c r="K148" s="160"/>
      <c r="L148"/>
      <c r="N148"/>
      <c r="O148"/>
    </row>
    <row r="149" spans="3:15" x14ac:dyDescent="0.2">
      <c r="G149" s="85"/>
      <c r="K149" s="160"/>
      <c r="L149"/>
      <c r="N149"/>
      <c r="O149"/>
    </row>
    <row r="150" spans="3:15" x14ac:dyDescent="0.2">
      <c r="G150" s="85"/>
      <c r="K150" s="160"/>
      <c r="L150"/>
      <c r="N150"/>
      <c r="O150"/>
    </row>
    <row r="151" spans="3:15" x14ac:dyDescent="0.2">
      <c r="G151" s="85"/>
      <c r="K151" s="160"/>
      <c r="L151"/>
      <c r="N151"/>
      <c r="O151"/>
    </row>
    <row r="152" spans="3:15" x14ac:dyDescent="0.2">
      <c r="G152" s="85"/>
      <c r="K152" s="160"/>
      <c r="L152"/>
      <c r="N152"/>
      <c r="O152"/>
    </row>
    <row r="153" spans="3:15" x14ac:dyDescent="0.2">
      <c r="G153" s="85"/>
      <c r="K153" s="160"/>
      <c r="L153"/>
      <c r="N153"/>
      <c r="O153"/>
    </row>
    <row r="154" spans="3:15" x14ac:dyDescent="0.2">
      <c r="G154" s="85"/>
      <c r="K154" s="160"/>
      <c r="L154"/>
      <c r="N154"/>
      <c r="O154"/>
    </row>
    <row r="155" spans="3:15" x14ac:dyDescent="0.2">
      <c r="G155" s="85"/>
      <c r="K155" s="160"/>
      <c r="L155"/>
      <c r="N155"/>
      <c r="O155"/>
    </row>
    <row r="156" spans="3:15" x14ac:dyDescent="0.2">
      <c r="G156" s="85"/>
      <c r="K156" s="160"/>
      <c r="L156"/>
      <c r="N156"/>
      <c r="O156"/>
    </row>
    <row r="157" spans="3:15" x14ac:dyDescent="0.2">
      <c r="G157" s="85"/>
      <c r="K157" s="160"/>
      <c r="L157"/>
      <c r="N157"/>
      <c r="O157"/>
    </row>
    <row r="158" spans="3:15" x14ac:dyDescent="0.2">
      <c r="G158" s="85"/>
      <c r="K158" s="160"/>
      <c r="L158"/>
      <c r="N158"/>
      <c r="O158"/>
    </row>
    <row r="159" spans="3:15" x14ac:dyDescent="0.2">
      <c r="G159" s="85"/>
      <c r="K159" s="160"/>
      <c r="L159"/>
      <c r="N159"/>
      <c r="O159"/>
    </row>
    <row r="160" spans="3:15" x14ac:dyDescent="0.2">
      <c r="G160" s="85"/>
      <c r="K160" s="160"/>
      <c r="L160"/>
      <c r="N160"/>
      <c r="O160"/>
    </row>
    <row r="161" spans="7:15" x14ac:dyDescent="0.2">
      <c r="G161" s="85"/>
      <c r="K161" s="160"/>
      <c r="L161"/>
      <c r="N161"/>
      <c r="O161"/>
    </row>
    <row r="162" spans="7:15" x14ac:dyDescent="0.2">
      <c r="G162" s="85"/>
      <c r="K162" s="160"/>
      <c r="L162"/>
      <c r="N162"/>
      <c r="O162"/>
    </row>
    <row r="163" spans="7:15" x14ac:dyDescent="0.2">
      <c r="G163" s="85"/>
      <c r="K163" s="160"/>
      <c r="L163"/>
      <c r="N163"/>
      <c r="O163"/>
    </row>
    <row r="164" spans="7:15" x14ac:dyDescent="0.2">
      <c r="G164" s="85"/>
      <c r="K164" s="160"/>
      <c r="L164"/>
      <c r="N164"/>
      <c r="O164"/>
    </row>
    <row r="165" spans="7:15" x14ac:dyDescent="0.2">
      <c r="G165" s="85"/>
      <c r="K165" s="160"/>
      <c r="L165"/>
      <c r="N165"/>
      <c r="O165"/>
    </row>
    <row r="166" spans="7:15" x14ac:dyDescent="0.2">
      <c r="G166" s="85"/>
      <c r="K166" s="160"/>
      <c r="L166"/>
      <c r="N166"/>
      <c r="O166"/>
    </row>
    <row r="167" spans="7:15" x14ac:dyDescent="0.2">
      <c r="G167" s="85"/>
      <c r="K167" s="160"/>
      <c r="L167"/>
      <c r="N167"/>
      <c r="O167"/>
    </row>
    <row r="168" spans="7:15" x14ac:dyDescent="0.2">
      <c r="G168" s="85"/>
      <c r="K168" s="160"/>
      <c r="L168"/>
      <c r="N168"/>
      <c r="O168"/>
    </row>
    <row r="169" spans="7:15" x14ac:dyDescent="0.2">
      <c r="G169" s="85"/>
      <c r="K169" s="160"/>
      <c r="L169"/>
      <c r="N169"/>
      <c r="O169"/>
    </row>
    <row r="170" spans="7:15" x14ac:dyDescent="0.2">
      <c r="G170" s="85"/>
      <c r="K170" s="160"/>
      <c r="L170"/>
      <c r="N170"/>
      <c r="O170"/>
    </row>
    <row r="171" spans="7:15" x14ac:dyDescent="0.2">
      <c r="G171" s="85"/>
      <c r="K171" s="160"/>
      <c r="L171"/>
      <c r="N171"/>
      <c r="O171"/>
    </row>
    <row r="172" spans="7:15" x14ac:dyDescent="0.2">
      <c r="G172" s="85"/>
      <c r="K172" s="160"/>
      <c r="L172"/>
      <c r="N172"/>
      <c r="O172"/>
    </row>
    <row r="173" spans="7:15" x14ac:dyDescent="0.2">
      <c r="G173" s="85"/>
      <c r="K173" s="160"/>
      <c r="L173"/>
      <c r="N173"/>
      <c r="O173"/>
    </row>
    <row r="174" spans="7:15" x14ac:dyDescent="0.2">
      <c r="G174" s="85"/>
      <c r="K174" s="160"/>
      <c r="L174"/>
      <c r="N174"/>
      <c r="O174"/>
    </row>
    <row r="175" spans="7:15" x14ac:dyDescent="0.2">
      <c r="G175" s="85"/>
      <c r="K175" s="160"/>
      <c r="L175"/>
      <c r="N175"/>
      <c r="O175"/>
    </row>
    <row r="176" spans="7:15" x14ac:dyDescent="0.2">
      <c r="G176" s="85"/>
      <c r="K176" s="160"/>
      <c r="L176"/>
      <c r="N176"/>
      <c r="O176"/>
    </row>
    <row r="177" spans="7:15" x14ac:dyDescent="0.2">
      <c r="G177" s="85"/>
      <c r="K177" s="160"/>
      <c r="L177"/>
      <c r="N177"/>
      <c r="O177"/>
    </row>
    <row r="178" spans="7:15" x14ac:dyDescent="0.2">
      <c r="G178" s="85"/>
      <c r="K178" s="160"/>
      <c r="L178"/>
      <c r="N178"/>
      <c r="O178"/>
    </row>
    <row r="179" spans="7:15" x14ac:dyDescent="0.2">
      <c r="G179" s="85"/>
      <c r="K179" s="160"/>
      <c r="L179"/>
      <c r="N179"/>
      <c r="O179"/>
    </row>
    <row r="180" spans="7:15" x14ac:dyDescent="0.2">
      <c r="G180" s="85"/>
      <c r="K180" s="160"/>
      <c r="L180"/>
      <c r="N180"/>
      <c r="O180"/>
    </row>
    <row r="181" spans="7:15" x14ac:dyDescent="0.2">
      <c r="G181" s="85"/>
      <c r="K181" s="160"/>
      <c r="L181"/>
      <c r="N181"/>
      <c r="O181"/>
    </row>
    <row r="182" spans="7:15" x14ac:dyDescent="0.2">
      <c r="G182" s="85"/>
      <c r="K182" s="160"/>
      <c r="L182"/>
      <c r="N182"/>
      <c r="O182"/>
    </row>
    <row r="183" spans="7:15" x14ac:dyDescent="0.2">
      <c r="G183" s="85"/>
      <c r="K183" s="160"/>
      <c r="L183"/>
      <c r="N183"/>
      <c r="O183"/>
    </row>
    <row r="184" spans="7:15" x14ac:dyDescent="0.2">
      <c r="G184" s="85"/>
      <c r="K184" s="160"/>
      <c r="L184"/>
      <c r="N184"/>
      <c r="O184"/>
    </row>
    <row r="185" spans="7:15" x14ac:dyDescent="0.2">
      <c r="G185" s="85"/>
      <c r="K185" s="160"/>
      <c r="L185"/>
      <c r="N185"/>
      <c r="O185"/>
    </row>
    <row r="186" spans="7:15" x14ac:dyDescent="0.2">
      <c r="G186" s="85"/>
      <c r="K186" s="160"/>
      <c r="L186"/>
      <c r="N186"/>
      <c r="O186"/>
    </row>
    <row r="187" spans="7:15" x14ac:dyDescent="0.2">
      <c r="G187" s="85"/>
      <c r="K187" s="160"/>
      <c r="L187"/>
      <c r="N187"/>
      <c r="O187"/>
    </row>
    <row r="188" spans="7:15" x14ac:dyDescent="0.2">
      <c r="G188" s="85"/>
      <c r="K188" s="160"/>
      <c r="L188"/>
      <c r="N188"/>
      <c r="O188"/>
    </row>
    <row r="189" spans="7:15" x14ac:dyDescent="0.2">
      <c r="G189" s="85"/>
      <c r="K189" s="160"/>
      <c r="L189"/>
      <c r="N189"/>
      <c r="O189"/>
    </row>
    <row r="190" spans="7:15" x14ac:dyDescent="0.2">
      <c r="G190" s="85"/>
      <c r="K190" s="160"/>
      <c r="L190"/>
      <c r="N190"/>
      <c r="O190"/>
    </row>
    <row r="191" spans="7:15" x14ac:dyDescent="0.2">
      <c r="G191" s="85"/>
      <c r="K191" s="160"/>
      <c r="L191"/>
      <c r="N191"/>
      <c r="O191"/>
    </row>
    <row r="192" spans="7:15" x14ac:dyDescent="0.2">
      <c r="G192" s="85"/>
      <c r="K192" s="160"/>
      <c r="L192"/>
      <c r="N192"/>
      <c r="O192"/>
    </row>
    <row r="193" spans="7:15" x14ac:dyDescent="0.2">
      <c r="G193" s="85"/>
      <c r="K193" s="160"/>
      <c r="L193"/>
      <c r="N193"/>
      <c r="O193"/>
    </row>
    <row r="194" spans="7:15" x14ac:dyDescent="0.2">
      <c r="G194" s="85"/>
      <c r="K194" s="160"/>
      <c r="L194"/>
      <c r="N194"/>
      <c r="O194"/>
    </row>
    <row r="195" spans="7:15" x14ac:dyDescent="0.2">
      <c r="G195" s="85"/>
      <c r="K195" s="160"/>
      <c r="L195"/>
      <c r="N195"/>
      <c r="O195"/>
    </row>
    <row r="196" spans="7:15" x14ac:dyDescent="0.2">
      <c r="G196" s="85"/>
      <c r="K196" s="160"/>
      <c r="L196"/>
      <c r="N196"/>
      <c r="O196"/>
    </row>
    <row r="197" spans="7:15" x14ac:dyDescent="0.2">
      <c r="G197" s="85"/>
      <c r="K197" s="160"/>
      <c r="L197"/>
      <c r="N197"/>
      <c r="O197"/>
    </row>
    <row r="198" spans="7:15" x14ac:dyDescent="0.2">
      <c r="G198" s="85"/>
      <c r="K198" s="160"/>
      <c r="L198"/>
      <c r="N198"/>
      <c r="O198"/>
    </row>
    <row r="199" spans="7:15" x14ac:dyDescent="0.2">
      <c r="G199" s="85"/>
      <c r="K199" s="160"/>
      <c r="L199"/>
      <c r="N199"/>
      <c r="O199"/>
    </row>
    <row r="200" spans="7:15" x14ac:dyDescent="0.2">
      <c r="G200" s="85"/>
      <c r="K200" s="160"/>
      <c r="L200"/>
      <c r="N200"/>
      <c r="O200"/>
    </row>
    <row r="201" spans="7:15" x14ac:dyDescent="0.2">
      <c r="G201" s="85"/>
      <c r="K201" s="160"/>
      <c r="L201"/>
      <c r="N201"/>
      <c r="O201"/>
    </row>
    <row r="202" spans="7:15" x14ac:dyDescent="0.2">
      <c r="G202" s="85"/>
      <c r="K202" s="160"/>
      <c r="L202"/>
      <c r="N202"/>
      <c r="O202"/>
    </row>
    <row r="203" spans="7:15" x14ac:dyDescent="0.2">
      <c r="G203" s="85"/>
      <c r="K203" s="160"/>
      <c r="L203"/>
      <c r="N203"/>
      <c r="O203"/>
    </row>
    <row r="204" spans="7:15" x14ac:dyDescent="0.2">
      <c r="G204" s="85"/>
      <c r="K204" s="160"/>
      <c r="L204"/>
      <c r="N204"/>
      <c r="O204"/>
    </row>
    <row r="205" spans="7:15" x14ac:dyDescent="0.2">
      <c r="G205" s="85"/>
      <c r="K205" s="160"/>
      <c r="L205"/>
      <c r="N205"/>
      <c r="O205"/>
    </row>
    <row r="206" spans="7:15" x14ac:dyDescent="0.2">
      <c r="G206" s="85"/>
      <c r="K206" s="160"/>
      <c r="L206"/>
      <c r="N206"/>
      <c r="O206"/>
    </row>
    <row r="207" spans="7:15" x14ac:dyDescent="0.2">
      <c r="G207" s="85"/>
      <c r="K207" s="160"/>
      <c r="L207"/>
      <c r="N207"/>
      <c r="O207"/>
    </row>
    <row r="208" spans="7:15" x14ac:dyDescent="0.2">
      <c r="G208" s="85"/>
      <c r="K208" s="160"/>
      <c r="L208"/>
      <c r="N208"/>
      <c r="O208"/>
    </row>
    <row r="209" spans="7:15" x14ac:dyDescent="0.2">
      <c r="G209" s="85"/>
      <c r="K209" s="160"/>
      <c r="L209"/>
      <c r="N209"/>
      <c r="O209"/>
    </row>
    <row r="210" spans="7:15" x14ac:dyDescent="0.2">
      <c r="G210" s="85"/>
      <c r="K210" s="160"/>
      <c r="L210"/>
      <c r="N210"/>
      <c r="O210"/>
    </row>
    <row r="211" spans="7:15" x14ac:dyDescent="0.2">
      <c r="G211" s="85"/>
      <c r="K211" s="160"/>
      <c r="L211"/>
      <c r="N211"/>
      <c r="O211"/>
    </row>
    <row r="212" spans="7:15" x14ac:dyDescent="0.2">
      <c r="G212" s="85"/>
      <c r="K212" s="160"/>
      <c r="L212"/>
      <c r="N212"/>
      <c r="O212"/>
    </row>
    <row r="213" spans="7:15" x14ac:dyDescent="0.2">
      <c r="G213" s="85"/>
      <c r="K213" s="160"/>
      <c r="L213"/>
      <c r="N213"/>
      <c r="O213"/>
    </row>
    <row r="214" spans="7:15" x14ac:dyDescent="0.2">
      <c r="G214" s="85"/>
      <c r="K214" s="160"/>
      <c r="L214"/>
      <c r="N214"/>
      <c r="O214"/>
    </row>
    <row r="215" spans="7:15" x14ac:dyDescent="0.2">
      <c r="G215" s="85"/>
      <c r="K215" s="160"/>
      <c r="L215"/>
      <c r="N215"/>
      <c r="O215"/>
    </row>
    <row r="216" spans="7:15" x14ac:dyDescent="0.2">
      <c r="G216" s="85"/>
      <c r="K216" s="160"/>
      <c r="L216"/>
      <c r="N216"/>
      <c r="O216"/>
    </row>
    <row r="217" spans="7:15" x14ac:dyDescent="0.2">
      <c r="G217" s="85"/>
      <c r="K217" s="160"/>
      <c r="L217"/>
      <c r="N217"/>
      <c r="O217"/>
    </row>
    <row r="218" spans="7:15" x14ac:dyDescent="0.2">
      <c r="G218" s="85"/>
      <c r="K218" s="160"/>
      <c r="L218"/>
      <c r="N218"/>
      <c r="O218"/>
    </row>
    <row r="219" spans="7:15" x14ac:dyDescent="0.2">
      <c r="G219" s="85"/>
      <c r="K219" s="160"/>
      <c r="L219"/>
      <c r="N219"/>
      <c r="O219"/>
    </row>
    <row r="220" spans="7:15" x14ac:dyDescent="0.2">
      <c r="G220" s="85"/>
      <c r="K220" s="160"/>
      <c r="L220"/>
      <c r="N220"/>
      <c r="O220"/>
    </row>
    <row r="221" spans="7:15" x14ac:dyDescent="0.2">
      <c r="G221" s="85"/>
      <c r="K221" s="160"/>
      <c r="L221"/>
      <c r="N221"/>
      <c r="O221"/>
    </row>
    <row r="222" spans="7:15" x14ac:dyDescent="0.2">
      <c r="G222" s="85"/>
      <c r="K222" s="160"/>
      <c r="L222"/>
      <c r="N222"/>
      <c r="O222"/>
    </row>
    <row r="223" spans="7:15" x14ac:dyDescent="0.2">
      <c r="G223" s="85"/>
      <c r="K223" s="160"/>
      <c r="L223"/>
      <c r="N223"/>
      <c r="O223"/>
    </row>
    <row r="224" spans="7:15" x14ac:dyDescent="0.2">
      <c r="G224" s="85"/>
      <c r="K224" s="160"/>
      <c r="L224"/>
      <c r="N224"/>
      <c r="O224"/>
    </row>
    <row r="225" spans="7:15" x14ac:dyDescent="0.2">
      <c r="G225" s="85"/>
      <c r="K225" s="160"/>
      <c r="L225"/>
      <c r="N225"/>
      <c r="O225"/>
    </row>
    <row r="226" spans="7:15" x14ac:dyDescent="0.2">
      <c r="G226" s="85"/>
      <c r="K226" s="160"/>
      <c r="L226"/>
      <c r="N226"/>
      <c r="O226"/>
    </row>
    <row r="227" spans="7:15" x14ac:dyDescent="0.2">
      <c r="G227" s="85"/>
      <c r="K227" s="160"/>
      <c r="L227"/>
      <c r="N227"/>
      <c r="O227"/>
    </row>
    <row r="228" spans="7:15" x14ac:dyDescent="0.2">
      <c r="G228" s="85"/>
    </row>
  </sheetData>
  <mergeCells count="7">
    <mergeCell ref="H147:I147"/>
    <mergeCell ref="H146:I146"/>
    <mergeCell ref="D1:E1"/>
    <mergeCell ref="A2:J2"/>
    <mergeCell ref="C11:F11"/>
    <mergeCell ref="C12:F12"/>
    <mergeCell ref="C13:F13"/>
  </mergeCells>
  <phoneticPr fontId="0" type="noConversion"/>
  <printOptions horizontalCentered="1"/>
  <pageMargins left="0.62992125984251968" right="0.39370078740157483" top="0.74803149606299213" bottom="0.55118110236220474" header="0.47244094488188981" footer="0.11811023622047245"/>
  <pageSetup paperSize="8" scale="64" orientation="portrait" r:id="rId1"/>
  <headerFooter alignWithMargins="0">
    <oddHeader>&amp;ROptimalizace traťového úseku Litoměřice dolní nádraží (včetně) – Ústí nad Labem Střekov          
Projekt k doplňkovému inženýrskogeologickému průzkumu</oddHeader>
    <oddFooter>&amp;Rstrana &amp;P z &amp;N</oddFooter>
  </headerFooter>
  <rowBreaks count="1" manualBreakCount="1">
    <brk id="66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3</vt:i4>
      </vt:variant>
    </vt:vector>
  </HeadingPairs>
  <TitlesOfParts>
    <vt:vector size="4" baseType="lpstr">
      <vt:lpstr>soupis prací-jednotkové ceny</vt:lpstr>
      <vt:lpstr>'soupis prací-jednotkové ceny'!Oblast_tisku</vt:lpstr>
      <vt:lpstr>'soupis prací-jednotkové ceny'!Print_Area</vt:lpstr>
      <vt:lpstr>'soupis prací-jednotkové ceny'!Print_Titles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2015-03-06T09:53:36Z</dcterms:created>
  <dcterms:modified xsi:type="dcterms:W3CDTF">2022-10-14T08:03:48Z</dcterms:modified>
</cp:coreProperties>
</file>